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8760" activeTab="1"/>
  </bookViews>
  <sheets>
    <sheet name="Перечень МКД" sheetId="1" r:id="rId1"/>
    <sheet name="Реестр по видам работ" sheetId="2" r:id="rId2"/>
    <sheet name="Реестр МКД" sheetId="3" r:id="rId3"/>
    <sheet name="План.показатели" sheetId="4" r:id="rId4"/>
  </sheets>
  <definedNames/>
  <calcPr fullCalcOnLoad="1"/>
</workbook>
</file>

<file path=xl/sharedStrings.xml><?xml version="1.0" encoding="utf-8"?>
<sst xmlns="http://schemas.openxmlformats.org/spreadsheetml/2006/main" count="424" uniqueCount="108">
  <si>
    <t>Год</t>
  </si>
  <si>
    <t xml:space="preserve"> </t>
  </si>
  <si>
    <t>площадь помещений МКД</t>
  </si>
  <si>
    <t>Стоимость капитального ремонта</t>
  </si>
  <si>
    <t>Удельная стоимость капитального ремонта на 1 кв.м общей площади МКД</t>
  </si>
  <si>
    <t>Предельная стоимость капитального ремонта 1 кв.м общей площади МКД</t>
  </si>
  <si>
    <t xml:space="preserve">Плановая дата завершения ремонта </t>
  </si>
  <si>
    <t xml:space="preserve">в том числе </t>
  </si>
  <si>
    <t>№п/п</t>
  </si>
  <si>
    <t>Адрес МКД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</si>
  <si>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</si>
  <si>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</si>
  <si>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</si>
  <si>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</si>
  <si>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</si>
  <si>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  площадь МКД, всего</t>
  </si>
  <si>
    <t>всего</t>
  </si>
  <si>
    <t>в том числе жилых помещений, находящихся в собственности граждан</t>
  </si>
  <si>
    <t>ВСЕГО</t>
  </si>
  <si>
    <t>за счет средст Фонда</t>
  </si>
  <si>
    <t>за счет средст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</si>
  <si>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</si>
  <si>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</si>
  <si>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</si>
  <si>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кв.м.</t>
  </si>
  <si>
    <t>чел.</t>
  </si>
  <si>
    <t>руб.</t>
  </si>
  <si>
    <t>руб/кв.м</t>
  </si>
  <si>
    <t>Свердловская 26</t>
  </si>
  <si>
    <t>не проводился</t>
  </si>
  <si>
    <t>панел.</t>
  </si>
  <si>
    <t>Алюминиевая 84</t>
  </si>
  <si>
    <t>кирпич.</t>
  </si>
  <si>
    <t xml:space="preserve">Белинского 8  </t>
  </si>
  <si>
    <t>Восточная 1</t>
  </si>
  <si>
    <t>кирпич</t>
  </si>
  <si>
    <t>Восточная 3</t>
  </si>
  <si>
    <t xml:space="preserve">Добролюбова 12А </t>
  </si>
  <si>
    <t>З.Космодем. 11</t>
  </si>
  <si>
    <t>Западная 1</t>
  </si>
  <si>
    <t>Кирова 3</t>
  </si>
  <si>
    <t>Кирова 5</t>
  </si>
  <si>
    <t>панел</t>
  </si>
  <si>
    <t>Кунавина 10</t>
  </si>
  <si>
    <t>Кунавина 11</t>
  </si>
  <si>
    <t>Лермонтова 153</t>
  </si>
  <si>
    <t>Лермонтова 22</t>
  </si>
  <si>
    <t>шл.блоч.</t>
  </si>
  <si>
    <t>Лермонтова 24</t>
  </si>
  <si>
    <t>Лермонтова 26</t>
  </si>
  <si>
    <t>Набережная 9</t>
  </si>
  <si>
    <t>Пр.Победы 13</t>
  </si>
  <si>
    <t>Пр.Победы 15</t>
  </si>
  <si>
    <t>пр.Победы 80</t>
  </si>
  <si>
    <t>Прокопьева 5</t>
  </si>
  <si>
    <t>Средний проезд 25</t>
  </si>
  <si>
    <t>Стахановская 19</t>
  </si>
  <si>
    <t>Суворова 15</t>
  </si>
  <si>
    <t>Тр.Резервы 5</t>
  </si>
  <si>
    <t>Уральская 36</t>
  </si>
  <si>
    <t>Шестакова 34</t>
  </si>
  <si>
    <t>Шестакова 5</t>
  </si>
  <si>
    <t>Школьная 21</t>
  </si>
  <si>
    <t>Физкультурников 1</t>
  </si>
  <si>
    <t>Физкультурников 3</t>
  </si>
  <si>
    <t>Физкультурников 5</t>
  </si>
  <si>
    <t>Физкультурников 6</t>
  </si>
  <si>
    <t>Физкультурников 7</t>
  </si>
  <si>
    <t>Механизаторов 60</t>
  </si>
  <si>
    <t>Физкультурников 9</t>
  </si>
  <si>
    <t>Белинского 27</t>
  </si>
  <si>
    <t xml:space="preserve"> ремонт внутридомовых инженерных систем электро-, тепло-, газо-,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энергии, газа); ремонт крыш; утепление и ремонт фасадов.</t>
  </si>
  <si>
    <t xml:space="preserve"> ремонт внутридомовых инженерных систем электро-, тепло-, газо-,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энергии, газа); ремонт крыш; утепление и ремонт фасадов,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</si>
  <si>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ремонт внутридомовых инженерных систем электро-, тепло-, газо-,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энергии, газа);  утепление и ремонт фасадов, ремонт или замена лифтового оборудования, признанного непригодным для эксплуатации, при необходимости ремонт лифтовых шахт;</t>
  </si>
  <si>
    <t>Виды работ</t>
  </si>
  <si>
    <t>ко-во жителей зарегестрированных в МКД на дату утверждения программы</t>
  </si>
  <si>
    <t>Проложение 1</t>
  </si>
  <si>
    <t>Ремонт внутридомовых инженерных систем</t>
  </si>
  <si>
    <t>в том числе</t>
  </si>
  <si>
    <t>№ п/п</t>
  </si>
  <si>
    <t>Электро</t>
  </si>
  <si>
    <t>газо</t>
  </si>
  <si>
    <t>водоотведения</t>
  </si>
  <si>
    <t>водоснабжания</t>
  </si>
  <si>
    <t>теплоснабжения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</si>
  <si>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</si>
  <si>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</si>
  <si>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</si>
  <si>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</si>
  <si>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м</t>
  </si>
  <si>
    <t>руб</t>
  </si>
  <si>
    <t>ед.</t>
  </si>
  <si>
    <t>Кирова 8</t>
  </si>
  <si>
    <t>Реестр многоквартирных домов по видам работ</t>
  </si>
  <si>
    <t>ремонт внутридомовых инженерных систем</t>
  </si>
  <si>
    <t>Наименование МО</t>
  </si>
  <si>
    <t>Общая площадь МКД, всего</t>
  </si>
  <si>
    <t>Количество жителей, зарегистрированных в МКД на дату утверждения программы</t>
  </si>
  <si>
    <t>Количество МКД</t>
  </si>
  <si>
    <t>I квартал</t>
  </si>
  <si>
    <t>II квартал</t>
  </si>
  <si>
    <t>III квартал</t>
  </si>
  <si>
    <t>IVквартал</t>
  </si>
  <si>
    <t>на разработку проектной документации</t>
  </si>
  <si>
    <t xml:space="preserve">Приложение                                                                                                                                          к муниципальной адресной программе
«Проведение капитального ремонта общего имущества многоквартирных домов в муниципальном образовании город Каменск-Уральский с привлечением средств государственной корпорации-Фонда содействия реформированию жилищно-коммунального хозяйства на 2010 год»
</t>
  </si>
  <si>
    <t>ИТОГО</t>
  </si>
  <si>
    <t>АДРЕСНЫЙ СПИСОК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 муниципальную адресную программу                                                                                                                                                                                             "Проведение капитального ремонта общего имущества многоквартирных домов в муниципальном образовании  город Каменск-Уральский                                                                             с привлечением средств государственной корпорации-Фонда содействия реформированию жилищно-коммунального хозяйства на 2010 год"</t>
  </si>
  <si>
    <t>на разработку проектной документа-ции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</si>
</sst>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0" fillId="2" borderId="11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4" fontId="1" fillId="2" borderId="1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3" fillId="2" borderId="11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16" fontId="4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5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1" xfId="0" applyFont="1" applyFill="1" applyBorder="1" applyAlignment="1">
      <alignment horizontal="center" wrapText="1"/>
    </xf>
    <xf numFmtId="16" fontId="6" fillId="3" borderId="11" xfId="0" applyNumberFormat="1" applyFont="1" applyFill="1" applyBorder="1" applyAlignment="1">
      <alignment/>
    </xf>
    <xf numFmtId="2" fontId="6" fillId="3" borderId="11" xfId="0" applyNumberFormat="1" applyFont="1" applyFill="1" applyBorder="1" applyAlignment="1">
      <alignment/>
    </xf>
    <xf numFmtId="1" fontId="5" fillId="3" borderId="11" xfId="0" applyNumberFormat="1" applyFont="1" applyFill="1" applyBorder="1" applyAlignment="1">
      <alignment/>
    </xf>
    <xf numFmtId="1" fontId="6" fillId="3" borderId="11" xfId="0" applyNumberFormat="1" applyFont="1" applyFill="1" applyBorder="1" applyAlignment="1">
      <alignment/>
    </xf>
    <xf numFmtId="16" fontId="5" fillId="3" borderId="11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1" fillId="2" borderId="11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" fontId="8" fillId="2" borderId="13" xfId="0" applyNumberFormat="1" applyFont="1" applyFill="1" applyBorder="1" applyAlignment="1">
      <alignment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" fontId="0" fillId="2" borderId="12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1" fontId="0" fillId="2" borderId="10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" fontId="0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 wrapText="1"/>
    </xf>
    <xf numFmtId="16" fontId="6" fillId="2" borderId="11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" fontId="6" fillId="2" borderId="11" xfId="0" applyNumberFormat="1" applyFont="1" applyFill="1" applyBorder="1" applyAlignment="1">
      <alignment/>
    </xf>
    <xf numFmtId="16" fontId="5" fillId="2" borderId="1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1" fillId="2" borderId="11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/>
    </xf>
    <xf numFmtId="0" fontId="5" fillId="3" borderId="1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" fontId="0" fillId="2" borderId="13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5" borderId="11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4" fillId="5" borderId="11" xfId="0" applyFont="1" applyFill="1" applyBorder="1" applyAlignment="1">
      <alignment/>
    </xf>
    <xf numFmtId="0" fontId="4" fillId="5" borderId="11" xfId="0" applyNumberFormat="1" applyFont="1" applyFill="1" applyBorder="1" applyAlignment="1">
      <alignment/>
    </xf>
    <xf numFmtId="0" fontId="3" fillId="5" borderId="1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2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8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2" borderId="15" xfId="0" applyNumberFormat="1" applyFont="1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G44">
      <selection activeCell="S50" sqref="S50"/>
    </sheetView>
  </sheetViews>
  <sheetFormatPr defaultColWidth="9.00390625" defaultRowHeight="12.75"/>
  <cols>
    <col min="1" max="1" width="5.00390625" style="61" customWidth="1"/>
    <col min="2" max="2" width="19.00390625" style="1" customWidth="1"/>
    <col min="3" max="3" width="8.625" style="1" customWidth="1"/>
    <col min="4" max="4" width="10.75390625" style="1" customWidth="1"/>
    <col min="5" max="5" width="7.875" style="1" customWidth="1"/>
    <col min="6" max="6" width="5.75390625" style="1" customWidth="1"/>
    <col min="7" max="7" width="5.875" style="1" customWidth="1"/>
    <col min="8" max="8" width="13.00390625" style="2" customWidth="1"/>
    <col min="9" max="9" width="10.875" style="2" customWidth="1"/>
    <col min="10" max="10" width="11.125" style="2" customWidth="1"/>
    <col min="11" max="11" width="10.375" style="1" customWidth="1"/>
    <col min="12" max="12" width="44.25390625" style="1" customWidth="1"/>
    <col min="13" max="13" width="13.875" style="1" customWidth="1"/>
    <col min="14" max="14" width="13.75390625" style="3" customWidth="1"/>
    <col min="15" max="15" width="12.75390625" style="3" customWidth="1"/>
    <col min="16" max="16" width="11.625" style="3" customWidth="1"/>
    <col min="17" max="17" width="10.875" style="3" customWidth="1"/>
    <col min="18" max="18" width="6.375" style="4" customWidth="1"/>
    <col min="19" max="19" width="10.125" style="1" customWidth="1"/>
    <col min="20" max="20" width="10.75390625" style="1" customWidth="1"/>
  </cols>
  <sheetData>
    <row r="1" spans="1:26" ht="12.75">
      <c r="A1" s="1"/>
      <c r="L1" s="1" t="s">
        <v>76</v>
      </c>
      <c r="U1" s="5"/>
      <c r="V1" s="5"/>
      <c r="W1" s="5"/>
      <c r="X1" s="5"/>
      <c r="Y1" s="5"/>
      <c r="Z1" s="5"/>
    </row>
    <row r="2" spans="1:26" ht="12.75">
      <c r="A2" s="1"/>
      <c r="U2" s="5"/>
      <c r="V2" s="5"/>
      <c r="W2" s="5"/>
      <c r="X2" s="5"/>
      <c r="Y2" s="5"/>
      <c r="Z2" s="5"/>
    </row>
    <row r="3" spans="1:26" ht="12.75">
      <c r="A3" s="1"/>
      <c r="C3" s="1" t="s">
        <v>1</v>
      </c>
      <c r="U3" s="5"/>
      <c r="V3" s="5"/>
      <c r="W3" s="5"/>
      <c r="X3" s="5"/>
      <c r="Y3" s="5"/>
      <c r="Z3" s="5"/>
    </row>
    <row r="4" spans="1:26" ht="12.75">
      <c r="A4" s="6"/>
      <c r="B4" s="7"/>
      <c r="C4" s="157" t="s">
        <v>0</v>
      </c>
      <c r="D4" s="158"/>
      <c r="E4" s="6"/>
      <c r="F4" s="159" t="s">
        <v>1</v>
      </c>
      <c r="G4" s="161" t="s">
        <v>1</v>
      </c>
      <c r="H4" s="9"/>
      <c r="I4" s="163" t="s">
        <v>2</v>
      </c>
      <c r="J4" s="164"/>
      <c r="K4" s="72"/>
      <c r="L4" s="6"/>
      <c r="M4" s="165" t="s">
        <v>3</v>
      </c>
      <c r="N4" s="158"/>
      <c r="O4" s="158"/>
      <c r="P4" s="158"/>
      <c r="Q4" s="158"/>
      <c r="R4" s="166" t="s">
        <v>4</v>
      </c>
      <c r="S4" s="156" t="s">
        <v>5</v>
      </c>
      <c r="T4" s="171" t="s">
        <v>6</v>
      </c>
      <c r="U4" s="5"/>
      <c r="V4" s="5"/>
      <c r="W4" s="5"/>
      <c r="X4" s="5"/>
      <c r="Y4" s="5"/>
      <c r="Z4" s="5"/>
    </row>
    <row r="5" spans="1:26" ht="12.75">
      <c r="A5" s="10" t="s">
        <v>1</v>
      </c>
      <c r="B5" s="11" t="s">
        <v>1</v>
      </c>
      <c r="C5" s="12" t="s">
        <v>1</v>
      </c>
      <c r="D5" s="12" t="s">
        <v>1</v>
      </c>
      <c r="E5" s="13" t="s">
        <v>1</v>
      </c>
      <c r="F5" s="160"/>
      <c r="G5" s="162"/>
      <c r="H5" s="14" t="s">
        <v>1</v>
      </c>
      <c r="I5" s="15" t="s">
        <v>1</v>
      </c>
      <c r="J5" s="14" t="s">
        <v>1</v>
      </c>
      <c r="K5" s="73" t="s">
        <v>1</v>
      </c>
      <c r="L5" s="16"/>
      <c r="M5" s="17"/>
      <c r="N5" s="173" t="s">
        <v>7</v>
      </c>
      <c r="O5" s="174"/>
      <c r="P5" s="174"/>
      <c r="Q5" s="174"/>
      <c r="R5" s="167"/>
      <c r="S5" s="169"/>
      <c r="T5" s="172"/>
      <c r="U5" s="5"/>
      <c r="V5" s="5"/>
      <c r="W5" s="5"/>
      <c r="X5" s="5"/>
      <c r="Y5" s="5"/>
      <c r="Z5" s="5"/>
    </row>
    <row r="6" spans="1:26" ht="151.5" customHeight="1">
      <c r="A6" s="19" t="s">
        <v>8</v>
      </c>
      <c r="B6" s="20" t="s">
        <v>9</v>
      </c>
      <c r="C6" s="21" t="s">
        <v>10</v>
      </c>
      <c r="D6" s="8" t="s">
        <v>11</v>
      </c>
      <c r="E6" s="22" t="s">
        <v>12</v>
      </c>
      <c r="F6" s="23" t="s">
        <v>13</v>
      </c>
      <c r="G6" s="18" t="s">
        <v>14</v>
      </c>
      <c r="H6" s="24" t="s">
        <v>15</v>
      </c>
      <c r="I6" s="25" t="s">
        <v>16</v>
      </c>
      <c r="J6" s="26" t="s">
        <v>17</v>
      </c>
      <c r="K6" s="32" t="s">
        <v>75</v>
      </c>
      <c r="L6" s="13" t="s">
        <v>74</v>
      </c>
      <c r="M6" s="22" t="s">
        <v>18</v>
      </c>
      <c r="N6" s="28" t="s">
        <v>19</v>
      </c>
      <c r="O6" s="28" t="s">
        <v>20</v>
      </c>
      <c r="P6" s="28" t="s">
        <v>21</v>
      </c>
      <c r="Q6" s="29" t="s">
        <v>22</v>
      </c>
      <c r="R6" s="168"/>
      <c r="S6" s="170"/>
      <c r="T6" s="172"/>
      <c r="U6" s="5"/>
      <c r="V6" s="5"/>
      <c r="W6" s="5"/>
      <c r="X6" s="5"/>
      <c r="Y6" s="5"/>
      <c r="Z6" s="5"/>
    </row>
    <row r="7" spans="1:26" ht="24">
      <c r="A7" s="30"/>
      <c r="B7" s="31"/>
      <c r="C7" s="32"/>
      <c r="D7" s="27"/>
      <c r="E7" s="33"/>
      <c r="F7" s="34"/>
      <c r="G7" s="27"/>
      <c r="H7" s="25" t="s">
        <v>23</v>
      </c>
      <c r="I7" s="35" t="s">
        <v>24</v>
      </c>
      <c r="J7" s="36" t="s">
        <v>24</v>
      </c>
      <c r="K7" s="37" t="s">
        <v>25</v>
      </c>
      <c r="L7" s="27"/>
      <c r="M7" s="38" t="s">
        <v>26</v>
      </c>
      <c r="N7" s="39" t="s">
        <v>26</v>
      </c>
      <c r="O7" s="39" t="s">
        <v>26</v>
      </c>
      <c r="P7" s="39" t="s">
        <v>26</v>
      </c>
      <c r="Q7" s="39" t="s">
        <v>26</v>
      </c>
      <c r="R7" s="40" t="s">
        <v>27</v>
      </c>
      <c r="S7" s="37" t="s">
        <v>27</v>
      </c>
      <c r="T7" s="27"/>
      <c r="U7" s="5"/>
      <c r="V7" s="5"/>
      <c r="W7" s="5"/>
      <c r="X7" s="5"/>
      <c r="Y7" s="5"/>
      <c r="Z7" s="5"/>
    </row>
    <row r="8" spans="1:20" ht="12.75">
      <c r="A8" s="41">
        <v>1</v>
      </c>
      <c r="B8" s="41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42">
        <v>8</v>
      </c>
      <c r="I8" s="42">
        <v>9</v>
      </c>
      <c r="J8" s="42">
        <v>10</v>
      </c>
      <c r="K8" s="8">
        <v>11</v>
      </c>
      <c r="L8" s="13">
        <v>12</v>
      </c>
      <c r="M8" s="8">
        <v>13</v>
      </c>
      <c r="N8" s="43">
        <v>14</v>
      </c>
      <c r="O8" s="43">
        <v>15</v>
      </c>
      <c r="P8" s="43">
        <v>16</v>
      </c>
      <c r="Q8" s="43">
        <v>17</v>
      </c>
      <c r="R8" s="44">
        <v>18</v>
      </c>
      <c r="S8" s="8">
        <v>19</v>
      </c>
      <c r="T8" s="13">
        <v>20</v>
      </c>
    </row>
    <row r="9" spans="1:20" ht="12.75">
      <c r="A9" s="41"/>
      <c r="B9" s="41"/>
      <c r="C9" s="13"/>
      <c r="D9" s="13"/>
      <c r="E9" s="13"/>
      <c r="F9" s="13"/>
      <c r="G9" s="13"/>
      <c r="H9" s="42"/>
      <c r="I9" s="42"/>
      <c r="J9" s="42"/>
      <c r="K9" s="8"/>
      <c r="L9" s="75"/>
      <c r="M9" s="8"/>
      <c r="N9" s="43"/>
      <c r="O9" s="43"/>
      <c r="P9" s="43"/>
      <c r="Q9" s="43"/>
      <c r="R9" s="44"/>
      <c r="S9" s="8"/>
      <c r="T9" s="75"/>
    </row>
    <row r="10" spans="1:20" ht="89.25">
      <c r="A10" s="45">
        <v>1</v>
      </c>
      <c r="B10" s="46" t="s">
        <v>31</v>
      </c>
      <c r="C10" s="46">
        <v>1967</v>
      </c>
      <c r="D10" s="47" t="s">
        <v>29</v>
      </c>
      <c r="E10" s="46" t="s">
        <v>32</v>
      </c>
      <c r="F10" s="46">
        <v>5</v>
      </c>
      <c r="G10" s="46">
        <v>2</v>
      </c>
      <c r="H10" s="48">
        <v>2095.6</v>
      </c>
      <c r="I10" s="48">
        <v>1602.5</v>
      </c>
      <c r="J10" s="48">
        <v>1411</v>
      </c>
      <c r="K10" s="55">
        <v>129</v>
      </c>
      <c r="L10" s="74" t="s">
        <v>71</v>
      </c>
      <c r="M10" s="49">
        <v>2554833</v>
      </c>
      <c r="N10" s="50">
        <f aca="true" t="shared" si="0" ref="N10:N47">(M10-Q10)*89.24%</f>
        <v>2165936.32074</v>
      </c>
      <c r="O10" s="50">
        <f aca="true" t="shared" si="1" ref="O10:O47">(M10-Q10)*5%</f>
        <v>121354.5675</v>
      </c>
      <c r="P10" s="50">
        <f aca="true" t="shared" si="2" ref="P10:P47">(M10-Q10)*5.76%</f>
        <v>139800.46176</v>
      </c>
      <c r="Q10" s="50">
        <f aca="true" t="shared" si="3" ref="Q10:Q47">M10*5%</f>
        <v>127741.65000000001</v>
      </c>
      <c r="R10" s="51">
        <f aca="true" t="shared" si="4" ref="R10:R47">M10/H10</f>
        <v>1219.141534644016</v>
      </c>
      <c r="S10" s="46">
        <v>5025</v>
      </c>
      <c r="T10" s="52">
        <v>40483</v>
      </c>
    </row>
    <row r="11" spans="1:20" ht="90" customHeight="1">
      <c r="A11" s="45">
        <v>2</v>
      </c>
      <c r="B11" s="46" t="s">
        <v>70</v>
      </c>
      <c r="C11" s="46">
        <v>1978</v>
      </c>
      <c r="D11" s="47" t="s">
        <v>29</v>
      </c>
      <c r="E11" s="46" t="s">
        <v>30</v>
      </c>
      <c r="F11" s="46">
        <v>5</v>
      </c>
      <c r="G11" s="46">
        <v>7</v>
      </c>
      <c r="H11" s="48">
        <v>5440.3</v>
      </c>
      <c r="I11" s="48">
        <v>4415.3</v>
      </c>
      <c r="J11" s="48">
        <v>3821.22</v>
      </c>
      <c r="K11" s="55">
        <v>201</v>
      </c>
      <c r="L11" s="74" t="s">
        <v>71</v>
      </c>
      <c r="M11" s="49">
        <v>7591742</v>
      </c>
      <c r="N11" s="50">
        <f t="shared" si="0"/>
        <v>6436127.03276</v>
      </c>
      <c r="O11" s="50">
        <f t="shared" si="1"/>
        <v>360607.74500000005</v>
      </c>
      <c r="P11" s="50">
        <f t="shared" si="2"/>
        <v>415420.12224</v>
      </c>
      <c r="Q11" s="50">
        <f t="shared" si="3"/>
        <v>379587.10000000003</v>
      </c>
      <c r="R11" s="51">
        <f t="shared" si="4"/>
        <v>1395.4638530963366</v>
      </c>
      <c r="S11" s="46">
        <v>5025</v>
      </c>
      <c r="T11" s="52">
        <v>40483</v>
      </c>
    </row>
    <row r="12" spans="1:20" ht="89.25">
      <c r="A12" s="45">
        <v>3</v>
      </c>
      <c r="B12" s="46" t="s">
        <v>33</v>
      </c>
      <c r="C12" s="46">
        <v>1969</v>
      </c>
      <c r="D12" s="47" t="s">
        <v>29</v>
      </c>
      <c r="E12" s="46" t="s">
        <v>32</v>
      </c>
      <c r="F12" s="46">
        <v>5</v>
      </c>
      <c r="G12" s="46">
        <v>4</v>
      </c>
      <c r="H12" s="48">
        <v>4276.7</v>
      </c>
      <c r="I12" s="48">
        <v>2568.1</v>
      </c>
      <c r="J12" s="48">
        <v>2596.1</v>
      </c>
      <c r="K12" s="55">
        <v>119</v>
      </c>
      <c r="L12" s="74" t="s">
        <v>71</v>
      </c>
      <c r="M12" s="49">
        <v>6483395</v>
      </c>
      <c r="N12" s="50">
        <f t="shared" si="0"/>
        <v>5496492.6131</v>
      </c>
      <c r="O12" s="50">
        <f t="shared" si="1"/>
        <v>307961.2625</v>
      </c>
      <c r="P12" s="50">
        <f t="shared" si="2"/>
        <v>354771.3744</v>
      </c>
      <c r="Q12" s="50">
        <f t="shared" si="3"/>
        <v>324169.75</v>
      </c>
      <c r="R12" s="51">
        <f t="shared" si="4"/>
        <v>1515.9807795730353</v>
      </c>
      <c r="S12" s="46">
        <v>5025</v>
      </c>
      <c r="T12" s="52">
        <v>40483</v>
      </c>
    </row>
    <row r="13" spans="1:20" ht="89.25">
      <c r="A13" s="45">
        <v>4</v>
      </c>
      <c r="B13" s="46" t="s">
        <v>34</v>
      </c>
      <c r="C13" s="46">
        <v>1943</v>
      </c>
      <c r="D13" s="47" t="s">
        <v>29</v>
      </c>
      <c r="E13" s="46" t="s">
        <v>35</v>
      </c>
      <c r="F13" s="46">
        <v>2</v>
      </c>
      <c r="G13" s="46">
        <v>1</v>
      </c>
      <c r="H13" s="48">
        <v>965.8</v>
      </c>
      <c r="I13" s="48">
        <v>548.9</v>
      </c>
      <c r="J13" s="48">
        <v>456.19</v>
      </c>
      <c r="K13" s="55">
        <v>29</v>
      </c>
      <c r="L13" s="74" t="s">
        <v>71</v>
      </c>
      <c r="M13" s="49">
        <v>1877645</v>
      </c>
      <c r="N13" s="50">
        <f t="shared" si="0"/>
        <v>1591829.8780999999</v>
      </c>
      <c r="O13" s="50">
        <f t="shared" si="1"/>
        <v>89188.13750000001</v>
      </c>
      <c r="P13" s="50">
        <f t="shared" si="2"/>
        <v>102744.7344</v>
      </c>
      <c r="Q13" s="50">
        <f t="shared" si="3"/>
        <v>93882.25</v>
      </c>
      <c r="R13" s="51">
        <f t="shared" si="4"/>
        <v>1944.1343963553531</v>
      </c>
      <c r="S13" s="46">
        <v>5025</v>
      </c>
      <c r="T13" s="52">
        <v>40483</v>
      </c>
    </row>
    <row r="14" spans="1:20" ht="89.25">
      <c r="A14" s="45">
        <v>5</v>
      </c>
      <c r="B14" s="46" t="s">
        <v>36</v>
      </c>
      <c r="C14" s="46">
        <v>1942</v>
      </c>
      <c r="D14" s="47" t="s">
        <v>29</v>
      </c>
      <c r="E14" s="46" t="s">
        <v>35</v>
      </c>
      <c r="F14" s="46">
        <v>2</v>
      </c>
      <c r="G14" s="46">
        <v>1</v>
      </c>
      <c r="H14" s="48">
        <v>975.41</v>
      </c>
      <c r="I14" s="48">
        <v>556.21</v>
      </c>
      <c r="J14" s="48">
        <v>463.81</v>
      </c>
      <c r="K14" s="55">
        <v>24</v>
      </c>
      <c r="L14" s="74" t="s">
        <v>71</v>
      </c>
      <c r="M14" s="49">
        <v>2001632</v>
      </c>
      <c r="N14" s="50">
        <f t="shared" si="0"/>
        <v>1696943.57696</v>
      </c>
      <c r="O14" s="50">
        <f t="shared" si="1"/>
        <v>95077.52</v>
      </c>
      <c r="P14" s="50">
        <f t="shared" si="2"/>
        <v>109529.30304</v>
      </c>
      <c r="Q14" s="50">
        <f t="shared" si="3"/>
        <v>100081.6</v>
      </c>
      <c r="R14" s="51">
        <f t="shared" si="4"/>
        <v>2052.0929660347956</v>
      </c>
      <c r="S14" s="46">
        <v>5025</v>
      </c>
      <c r="T14" s="52">
        <v>40483</v>
      </c>
    </row>
    <row r="15" spans="1:20" ht="89.25">
      <c r="A15" s="45">
        <v>6</v>
      </c>
      <c r="B15" s="46" t="s">
        <v>37</v>
      </c>
      <c r="C15" s="46">
        <v>1968</v>
      </c>
      <c r="D15" s="47" t="s">
        <v>29</v>
      </c>
      <c r="E15" s="46" t="s">
        <v>35</v>
      </c>
      <c r="F15" s="46">
        <v>5</v>
      </c>
      <c r="G15" s="46">
        <v>4</v>
      </c>
      <c r="H15" s="48">
        <v>4182.5</v>
      </c>
      <c r="I15" s="48">
        <v>2646.4</v>
      </c>
      <c r="J15" s="48">
        <v>1847.6</v>
      </c>
      <c r="K15" s="55">
        <v>121</v>
      </c>
      <c r="L15" s="74" t="s">
        <v>71</v>
      </c>
      <c r="M15" s="49">
        <v>6993794</v>
      </c>
      <c r="N15" s="50">
        <f t="shared" si="0"/>
        <v>5929198.67732</v>
      </c>
      <c r="O15" s="50">
        <f t="shared" si="1"/>
        <v>332205.215</v>
      </c>
      <c r="P15" s="50">
        <f t="shared" si="2"/>
        <v>382700.40768</v>
      </c>
      <c r="Q15" s="50">
        <f t="shared" si="3"/>
        <v>349689.7</v>
      </c>
      <c r="R15" s="51">
        <f t="shared" si="4"/>
        <v>1672.1563658099224</v>
      </c>
      <c r="S15" s="46">
        <v>5025</v>
      </c>
      <c r="T15" s="52">
        <v>40483</v>
      </c>
    </row>
    <row r="16" spans="1:20" ht="89.25">
      <c r="A16" s="45">
        <v>7</v>
      </c>
      <c r="B16" s="46" t="s">
        <v>38</v>
      </c>
      <c r="C16" s="46">
        <v>1964</v>
      </c>
      <c r="D16" s="47" t="s">
        <v>29</v>
      </c>
      <c r="E16" s="46" t="s">
        <v>32</v>
      </c>
      <c r="F16" s="46">
        <v>4</v>
      </c>
      <c r="G16" s="46">
        <v>4</v>
      </c>
      <c r="H16" s="48">
        <v>4348.7</v>
      </c>
      <c r="I16" s="48">
        <v>2560.8</v>
      </c>
      <c r="J16" s="48">
        <v>2560.8</v>
      </c>
      <c r="K16" s="55">
        <v>101</v>
      </c>
      <c r="L16" s="74" t="s">
        <v>71</v>
      </c>
      <c r="M16" s="49">
        <v>6449886</v>
      </c>
      <c r="N16" s="50">
        <f t="shared" si="0"/>
        <v>5468084.35308</v>
      </c>
      <c r="O16" s="50">
        <f t="shared" si="1"/>
        <v>306369.585</v>
      </c>
      <c r="P16" s="50">
        <f t="shared" si="2"/>
        <v>352937.76192</v>
      </c>
      <c r="Q16" s="50">
        <f t="shared" si="3"/>
        <v>322494.30000000005</v>
      </c>
      <c r="R16" s="51">
        <f t="shared" si="4"/>
        <v>1483.175661692</v>
      </c>
      <c r="S16" s="46">
        <v>5025</v>
      </c>
      <c r="T16" s="52">
        <v>40483</v>
      </c>
    </row>
    <row r="17" spans="1:20" ht="89.25">
      <c r="A17" s="45">
        <v>8</v>
      </c>
      <c r="B17" s="46" t="s">
        <v>39</v>
      </c>
      <c r="C17" s="46">
        <v>1948</v>
      </c>
      <c r="D17" s="47" t="s">
        <v>29</v>
      </c>
      <c r="E17" s="46" t="s">
        <v>32</v>
      </c>
      <c r="F17" s="46">
        <v>2</v>
      </c>
      <c r="G17" s="46">
        <v>3</v>
      </c>
      <c r="H17" s="48">
        <v>863.5</v>
      </c>
      <c r="I17" s="48">
        <v>561.8</v>
      </c>
      <c r="J17" s="48">
        <v>428.1</v>
      </c>
      <c r="K17" s="55">
        <v>36</v>
      </c>
      <c r="L17" s="74" t="s">
        <v>71</v>
      </c>
      <c r="M17" s="49">
        <v>1723685</v>
      </c>
      <c r="N17" s="50">
        <f t="shared" si="0"/>
        <v>1461305.6693</v>
      </c>
      <c r="O17" s="50">
        <f t="shared" si="1"/>
        <v>81875.0375</v>
      </c>
      <c r="P17" s="50">
        <f t="shared" si="2"/>
        <v>94320.0432</v>
      </c>
      <c r="Q17" s="50">
        <f t="shared" si="3"/>
        <v>86184.25</v>
      </c>
      <c r="R17" s="51">
        <f t="shared" si="4"/>
        <v>1996.1609727851767</v>
      </c>
      <c r="S17" s="46">
        <v>5025</v>
      </c>
      <c r="T17" s="52">
        <v>40483</v>
      </c>
    </row>
    <row r="18" spans="1:20" ht="89.25">
      <c r="A18" s="45">
        <v>9</v>
      </c>
      <c r="B18" s="46" t="s">
        <v>40</v>
      </c>
      <c r="C18" s="46">
        <v>1968</v>
      </c>
      <c r="D18" s="47" t="s">
        <v>29</v>
      </c>
      <c r="E18" s="46" t="s">
        <v>35</v>
      </c>
      <c r="F18" s="46">
        <v>5</v>
      </c>
      <c r="G18" s="46">
        <v>4</v>
      </c>
      <c r="H18" s="48">
        <v>4163.9</v>
      </c>
      <c r="I18" s="48">
        <v>3175.5</v>
      </c>
      <c r="J18" s="48">
        <v>2717.3</v>
      </c>
      <c r="K18" s="55">
        <v>148</v>
      </c>
      <c r="L18" s="74" t="s">
        <v>71</v>
      </c>
      <c r="M18" s="49">
        <v>6988835</v>
      </c>
      <c r="N18" s="50">
        <f t="shared" si="0"/>
        <v>5924994.5363</v>
      </c>
      <c r="O18" s="50">
        <f t="shared" si="1"/>
        <v>331969.66250000003</v>
      </c>
      <c r="P18" s="50">
        <f t="shared" si="2"/>
        <v>382429.0512</v>
      </c>
      <c r="Q18" s="50">
        <f t="shared" si="3"/>
        <v>349441.75</v>
      </c>
      <c r="R18" s="51">
        <f t="shared" si="4"/>
        <v>1678.4348807608253</v>
      </c>
      <c r="S18" s="46">
        <v>5025</v>
      </c>
      <c r="T18" s="52">
        <v>40483</v>
      </c>
    </row>
    <row r="19" spans="1:26" ht="89.25">
      <c r="A19" s="45">
        <v>10</v>
      </c>
      <c r="B19" s="46" t="s">
        <v>41</v>
      </c>
      <c r="C19" s="46">
        <v>1974</v>
      </c>
      <c r="D19" s="47" t="s">
        <v>29</v>
      </c>
      <c r="E19" s="46" t="s">
        <v>42</v>
      </c>
      <c r="F19" s="46">
        <v>5</v>
      </c>
      <c r="G19" s="46">
        <v>4</v>
      </c>
      <c r="H19" s="48">
        <v>4307.6</v>
      </c>
      <c r="I19" s="48">
        <v>3309.3</v>
      </c>
      <c r="J19" s="48">
        <v>2374.9</v>
      </c>
      <c r="K19" s="55">
        <v>164</v>
      </c>
      <c r="L19" s="74" t="s">
        <v>71</v>
      </c>
      <c r="M19" s="49">
        <v>7640998</v>
      </c>
      <c r="N19" s="50">
        <f t="shared" si="0"/>
        <v>6477885.28444</v>
      </c>
      <c r="O19" s="50">
        <f t="shared" si="1"/>
        <v>362947.405</v>
      </c>
      <c r="P19" s="50">
        <f t="shared" si="2"/>
        <v>418115.41056</v>
      </c>
      <c r="Q19" s="50">
        <f t="shared" si="3"/>
        <v>382049.9</v>
      </c>
      <c r="R19" s="51">
        <f t="shared" si="4"/>
        <v>1773.8411180239575</v>
      </c>
      <c r="S19" s="46">
        <v>5025</v>
      </c>
      <c r="T19" s="52">
        <v>40483</v>
      </c>
      <c r="U19" s="53"/>
      <c r="V19" s="53"/>
      <c r="W19" s="53"/>
      <c r="X19" s="53"/>
      <c r="Y19" s="53"/>
      <c r="Z19" s="53"/>
    </row>
    <row r="20" spans="1:20" ht="89.25">
      <c r="A20" s="45">
        <v>11</v>
      </c>
      <c r="B20" s="46" t="s">
        <v>92</v>
      </c>
      <c r="C20" s="46">
        <v>1970</v>
      </c>
      <c r="D20" s="47" t="s">
        <v>29</v>
      </c>
      <c r="E20" s="46" t="s">
        <v>35</v>
      </c>
      <c r="F20" s="46">
        <v>5</v>
      </c>
      <c r="G20" s="46">
        <v>4</v>
      </c>
      <c r="H20" s="48">
        <v>4373.7</v>
      </c>
      <c r="I20" s="48">
        <v>3199.1</v>
      </c>
      <c r="J20" s="48">
        <v>2787.5</v>
      </c>
      <c r="K20" s="55">
        <v>146</v>
      </c>
      <c r="L20" s="74" t="s">
        <v>71</v>
      </c>
      <c r="M20" s="49">
        <v>7118656</v>
      </c>
      <c r="N20" s="50">
        <f t="shared" si="0"/>
        <v>6035054.18368</v>
      </c>
      <c r="O20" s="50">
        <f t="shared" si="1"/>
        <v>338136.16000000003</v>
      </c>
      <c r="P20" s="50">
        <f t="shared" si="2"/>
        <v>389532.85632</v>
      </c>
      <c r="Q20" s="50">
        <f t="shared" si="3"/>
        <v>355932.80000000005</v>
      </c>
      <c r="R20" s="51">
        <f t="shared" si="4"/>
        <v>1627.6050026293528</v>
      </c>
      <c r="S20" s="46">
        <v>5025</v>
      </c>
      <c r="T20" s="52">
        <v>40483</v>
      </c>
    </row>
    <row r="21" spans="1:20" ht="89.25">
      <c r="A21" s="45">
        <v>12</v>
      </c>
      <c r="B21" s="46" t="s">
        <v>43</v>
      </c>
      <c r="C21" s="46">
        <v>1969</v>
      </c>
      <c r="D21" s="47" t="s">
        <v>29</v>
      </c>
      <c r="E21" s="46" t="s">
        <v>32</v>
      </c>
      <c r="F21" s="46">
        <v>5</v>
      </c>
      <c r="G21" s="46">
        <v>4</v>
      </c>
      <c r="H21" s="48">
        <v>4074.8</v>
      </c>
      <c r="I21" s="48">
        <v>2511</v>
      </c>
      <c r="J21" s="48">
        <v>2259.1</v>
      </c>
      <c r="K21" s="55">
        <v>100</v>
      </c>
      <c r="L21" s="74" t="s">
        <v>71</v>
      </c>
      <c r="M21" s="49">
        <v>6595170</v>
      </c>
      <c r="N21" s="50">
        <f t="shared" si="0"/>
        <v>5591253.2226</v>
      </c>
      <c r="O21" s="50">
        <f t="shared" si="1"/>
        <v>313270.575</v>
      </c>
      <c r="P21" s="50">
        <f t="shared" si="2"/>
        <v>360887.7024</v>
      </c>
      <c r="Q21" s="50">
        <f t="shared" si="3"/>
        <v>329758.5</v>
      </c>
      <c r="R21" s="51">
        <f t="shared" si="4"/>
        <v>1618.5260626288407</v>
      </c>
      <c r="S21" s="46">
        <v>5025</v>
      </c>
      <c r="T21" s="52">
        <v>40483</v>
      </c>
    </row>
    <row r="22" spans="1:20" ht="89.25">
      <c r="A22" s="45">
        <v>13</v>
      </c>
      <c r="B22" s="46" t="s">
        <v>44</v>
      </c>
      <c r="C22" s="46">
        <v>1969</v>
      </c>
      <c r="D22" s="47" t="s">
        <v>29</v>
      </c>
      <c r="E22" s="46" t="s">
        <v>32</v>
      </c>
      <c r="F22" s="46">
        <v>5</v>
      </c>
      <c r="G22" s="46">
        <v>8</v>
      </c>
      <c r="H22" s="48">
        <v>7840</v>
      </c>
      <c r="I22" s="48">
        <v>6069.8</v>
      </c>
      <c r="J22" s="48">
        <v>4821.2</v>
      </c>
      <c r="K22" s="55">
        <v>230</v>
      </c>
      <c r="L22" s="74" t="s">
        <v>71</v>
      </c>
      <c r="M22" s="49">
        <v>2536514</v>
      </c>
      <c r="N22" s="50">
        <f t="shared" si="0"/>
        <v>2150405.8389199995</v>
      </c>
      <c r="O22" s="50">
        <f t="shared" si="1"/>
        <v>120484.415</v>
      </c>
      <c r="P22" s="50">
        <f t="shared" si="2"/>
        <v>138798.04607999997</v>
      </c>
      <c r="Q22" s="50">
        <f t="shared" si="3"/>
        <v>126825.70000000001</v>
      </c>
      <c r="R22" s="51">
        <f t="shared" si="4"/>
        <v>323.53494897959183</v>
      </c>
      <c r="S22" s="46">
        <v>5025</v>
      </c>
      <c r="T22" s="52">
        <v>40483</v>
      </c>
    </row>
    <row r="23" spans="1:20" ht="89.25">
      <c r="A23" s="45">
        <v>14</v>
      </c>
      <c r="B23" s="46" t="s">
        <v>45</v>
      </c>
      <c r="C23" s="46">
        <v>1968</v>
      </c>
      <c r="D23" s="47" t="s">
        <v>29</v>
      </c>
      <c r="E23" s="46" t="s">
        <v>30</v>
      </c>
      <c r="F23" s="46">
        <v>5</v>
      </c>
      <c r="G23" s="46">
        <v>4</v>
      </c>
      <c r="H23" s="48">
        <v>4348.98</v>
      </c>
      <c r="I23" s="48">
        <v>3379.9</v>
      </c>
      <c r="J23" s="48">
        <v>3000</v>
      </c>
      <c r="K23" s="55">
        <v>164</v>
      </c>
      <c r="L23" s="74" t="s">
        <v>71</v>
      </c>
      <c r="M23" s="49">
        <v>7118375</v>
      </c>
      <c r="N23" s="50">
        <f t="shared" si="0"/>
        <v>6034815.9575</v>
      </c>
      <c r="O23" s="50">
        <f t="shared" si="1"/>
        <v>338122.8125</v>
      </c>
      <c r="P23" s="50">
        <f t="shared" si="2"/>
        <v>389517.48</v>
      </c>
      <c r="Q23" s="50">
        <f t="shared" si="3"/>
        <v>355918.75</v>
      </c>
      <c r="R23" s="51">
        <f t="shared" si="4"/>
        <v>1636.7918454442192</v>
      </c>
      <c r="S23" s="46">
        <v>5025</v>
      </c>
      <c r="T23" s="52">
        <v>40483</v>
      </c>
    </row>
    <row r="24" spans="1:20" ht="89.25">
      <c r="A24" s="45">
        <v>15</v>
      </c>
      <c r="B24" s="46" t="s">
        <v>46</v>
      </c>
      <c r="C24" s="46">
        <v>1946</v>
      </c>
      <c r="D24" s="47" t="s">
        <v>29</v>
      </c>
      <c r="E24" s="46" t="s">
        <v>47</v>
      </c>
      <c r="F24" s="46">
        <v>3</v>
      </c>
      <c r="G24" s="46">
        <v>3</v>
      </c>
      <c r="H24" s="48">
        <v>2189.7</v>
      </c>
      <c r="I24" s="48">
        <v>1127</v>
      </c>
      <c r="J24" s="48">
        <v>1057.3</v>
      </c>
      <c r="K24" s="55">
        <v>42</v>
      </c>
      <c r="L24" s="74" t="s">
        <v>71</v>
      </c>
      <c r="M24" s="49">
        <v>2624485</v>
      </c>
      <c r="N24" s="50">
        <f t="shared" si="0"/>
        <v>2224985.8933</v>
      </c>
      <c r="O24" s="50">
        <f t="shared" si="1"/>
        <v>124663.0375</v>
      </c>
      <c r="P24" s="50">
        <f t="shared" si="2"/>
        <v>143611.8192</v>
      </c>
      <c r="Q24" s="50">
        <f t="shared" si="3"/>
        <v>131224.25</v>
      </c>
      <c r="R24" s="51">
        <f t="shared" si="4"/>
        <v>1198.559163355711</v>
      </c>
      <c r="S24" s="46">
        <v>5025</v>
      </c>
      <c r="T24" s="52">
        <v>40483</v>
      </c>
    </row>
    <row r="25" spans="1:20" ht="89.25">
      <c r="A25" s="45">
        <v>16</v>
      </c>
      <c r="B25" s="46" t="s">
        <v>48</v>
      </c>
      <c r="C25" s="46">
        <v>1942</v>
      </c>
      <c r="D25" s="47" t="s">
        <v>29</v>
      </c>
      <c r="E25" s="46" t="s">
        <v>32</v>
      </c>
      <c r="F25" s="46">
        <v>2</v>
      </c>
      <c r="G25" s="46">
        <v>2</v>
      </c>
      <c r="H25" s="48">
        <v>1030.4</v>
      </c>
      <c r="I25" s="48">
        <v>575.9</v>
      </c>
      <c r="J25" s="48">
        <v>431.5</v>
      </c>
      <c r="K25" s="55">
        <v>31</v>
      </c>
      <c r="L25" s="74" t="s">
        <v>71</v>
      </c>
      <c r="M25" s="49">
        <v>2937379</v>
      </c>
      <c r="N25" s="50">
        <f t="shared" si="0"/>
        <v>2490251.1686199997</v>
      </c>
      <c r="O25" s="50">
        <f t="shared" si="1"/>
        <v>139525.5025</v>
      </c>
      <c r="P25" s="50">
        <f t="shared" si="2"/>
        <v>160733.37887999997</v>
      </c>
      <c r="Q25" s="50">
        <f t="shared" si="3"/>
        <v>146868.95</v>
      </c>
      <c r="R25" s="51">
        <f t="shared" si="4"/>
        <v>2850.7171972049687</v>
      </c>
      <c r="S25" s="46">
        <v>5025</v>
      </c>
      <c r="T25" s="52">
        <v>40483</v>
      </c>
    </row>
    <row r="26" spans="1:20" ht="89.25">
      <c r="A26" s="45">
        <v>17</v>
      </c>
      <c r="B26" s="46" t="s">
        <v>49</v>
      </c>
      <c r="C26" s="46">
        <v>1942</v>
      </c>
      <c r="D26" s="47" t="s">
        <v>29</v>
      </c>
      <c r="E26" s="46" t="s">
        <v>32</v>
      </c>
      <c r="F26" s="46">
        <v>2</v>
      </c>
      <c r="G26" s="46">
        <v>2</v>
      </c>
      <c r="H26" s="48">
        <v>1043.5</v>
      </c>
      <c r="I26" s="48">
        <v>584.2</v>
      </c>
      <c r="J26" s="48">
        <v>461.4</v>
      </c>
      <c r="K26" s="55">
        <v>42</v>
      </c>
      <c r="L26" s="74" t="s">
        <v>71</v>
      </c>
      <c r="M26" s="49">
        <v>2853394</v>
      </c>
      <c r="N26" s="50">
        <f t="shared" si="0"/>
        <v>2419050.36532</v>
      </c>
      <c r="O26" s="50">
        <f t="shared" si="1"/>
        <v>135536.215</v>
      </c>
      <c r="P26" s="50">
        <f t="shared" si="2"/>
        <v>156137.71967999998</v>
      </c>
      <c r="Q26" s="50">
        <f t="shared" si="3"/>
        <v>142669.7</v>
      </c>
      <c r="R26" s="51">
        <f t="shared" si="4"/>
        <v>2734.445615716339</v>
      </c>
      <c r="S26" s="46">
        <v>5025</v>
      </c>
      <c r="T26" s="52">
        <v>40483</v>
      </c>
    </row>
    <row r="27" spans="1:20" ht="89.25">
      <c r="A27" s="45">
        <v>18</v>
      </c>
      <c r="B27" s="46" t="s">
        <v>68</v>
      </c>
      <c r="C27" s="46">
        <v>1960</v>
      </c>
      <c r="D27" s="47" t="s">
        <v>29</v>
      </c>
      <c r="E27" s="46" t="s">
        <v>35</v>
      </c>
      <c r="F27" s="46">
        <v>2</v>
      </c>
      <c r="G27" s="46">
        <v>2</v>
      </c>
      <c r="H27" s="48">
        <v>952.36</v>
      </c>
      <c r="I27" s="48">
        <v>519.9</v>
      </c>
      <c r="J27" s="48">
        <v>519.9</v>
      </c>
      <c r="K27" s="55">
        <v>26</v>
      </c>
      <c r="L27" s="74" t="s">
        <v>71</v>
      </c>
      <c r="M27" s="49">
        <v>1910005</v>
      </c>
      <c r="N27" s="50">
        <f t="shared" si="0"/>
        <v>1619264.0389</v>
      </c>
      <c r="O27" s="50">
        <f t="shared" si="1"/>
        <v>90725.2375</v>
      </c>
      <c r="P27" s="50">
        <f t="shared" si="2"/>
        <v>104515.4736</v>
      </c>
      <c r="Q27" s="50">
        <f t="shared" si="3"/>
        <v>95500.25</v>
      </c>
      <c r="R27" s="51">
        <f t="shared" si="4"/>
        <v>2005.549372086186</v>
      </c>
      <c r="S27" s="46">
        <v>5025</v>
      </c>
      <c r="T27" s="52">
        <v>40483</v>
      </c>
    </row>
    <row r="28" spans="1:20" ht="89.25">
      <c r="A28" s="45">
        <v>19</v>
      </c>
      <c r="B28" s="46" t="s">
        <v>50</v>
      </c>
      <c r="C28" s="46">
        <v>1959</v>
      </c>
      <c r="D28" s="47" t="s">
        <v>29</v>
      </c>
      <c r="E28" s="46" t="s">
        <v>32</v>
      </c>
      <c r="F28" s="46">
        <v>5</v>
      </c>
      <c r="G28" s="46">
        <v>4</v>
      </c>
      <c r="H28" s="48">
        <v>5837.9</v>
      </c>
      <c r="I28" s="48">
        <v>3143.7</v>
      </c>
      <c r="J28" s="48">
        <v>2798.3</v>
      </c>
      <c r="K28" s="55">
        <v>143</v>
      </c>
      <c r="L28" s="74" t="s">
        <v>71</v>
      </c>
      <c r="M28" s="49">
        <v>8207457</v>
      </c>
      <c r="N28" s="50">
        <f t="shared" si="0"/>
        <v>6958117.89546</v>
      </c>
      <c r="O28" s="50">
        <f t="shared" si="1"/>
        <v>389854.2075</v>
      </c>
      <c r="P28" s="50">
        <f t="shared" si="2"/>
        <v>449112.04704000003</v>
      </c>
      <c r="Q28" s="50">
        <f t="shared" si="3"/>
        <v>410372.85000000003</v>
      </c>
      <c r="R28" s="51">
        <f t="shared" si="4"/>
        <v>1405.892015964645</v>
      </c>
      <c r="S28" s="46">
        <v>5025</v>
      </c>
      <c r="T28" s="52">
        <v>40483</v>
      </c>
    </row>
    <row r="29" spans="1:20" ht="89.25">
      <c r="A29" s="45">
        <v>20</v>
      </c>
      <c r="B29" s="46" t="s">
        <v>51</v>
      </c>
      <c r="C29" s="46">
        <v>1963</v>
      </c>
      <c r="D29" s="47" t="s">
        <v>29</v>
      </c>
      <c r="E29" s="46" t="s">
        <v>35</v>
      </c>
      <c r="F29" s="46">
        <v>5</v>
      </c>
      <c r="G29" s="46">
        <v>4</v>
      </c>
      <c r="H29" s="48">
        <v>5236.5</v>
      </c>
      <c r="I29" s="48">
        <v>3123.3</v>
      </c>
      <c r="J29" s="48">
        <v>2924.8</v>
      </c>
      <c r="K29" s="55">
        <v>136</v>
      </c>
      <c r="L29" s="74" t="s">
        <v>71</v>
      </c>
      <c r="M29" s="49">
        <v>1449115</v>
      </c>
      <c r="N29" s="50">
        <f t="shared" si="0"/>
        <v>1228530.7147</v>
      </c>
      <c r="O29" s="50">
        <f t="shared" si="1"/>
        <v>68832.96250000001</v>
      </c>
      <c r="P29" s="50">
        <f t="shared" si="2"/>
        <v>79295.5728</v>
      </c>
      <c r="Q29" s="50">
        <f t="shared" si="3"/>
        <v>72455.75</v>
      </c>
      <c r="R29" s="51">
        <f t="shared" si="4"/>
        <v>276.73350520385753</v>
      </c>
      <c r="S29" s="46">
        <v>5025</v>
      </c>
      <c r="T29" s="52">
        <v>40483</v>
      </c>
    </row>
    <row r="30" spans="1:20" ht="89.25">
      <c r="A30" s="45">
        <v>21</v>
      </c>
      <c r="B30" s="46" t="s">
        <v>52</v>
      </c>
      <c r="C30" s="46">
        <v>1965</v>
      </c>
      <c r="D30" s="47" t="s">
        <v>29</v>
      </c>
      <c r="E30" s="46" t="s">
        <v>35</v>
      </c>
      <c r="F30" s="46">
        <v>5</v>
      </c>
      <c r="G30" s="46">
        <v>4</v>
      </c>
      <c r="H30" s="48">
        <v>5048.2</v>
      </c>
      <c r="I30" s="48">
        <v>3185.4</v>
      </c>
      <c r="J30" s="48">
        <v>3038.6</v>
      </c>
      <c r="K30" s="55">
        <v>140</v>
      </c>
      <c r="L30" s="74" t="s">
        <v>71</v>
      </c>
      <c r="M30" s="49">
        <v>7369407</v>
      </c>
      <c r="N30" s="50">
        <f t="shared" si="0"/>
        <v>6247635.86646</v>
      </c>
      <c r="O30" s="50">
        <f t="shared" si="1"/>
        <v>350046.8325</v>
      </c>
      <c r="P30" s="50">
        <f t="shared" si="2"/>
        <v>403253.95104</v>
      </c>
      <c r="Q30" s="50">
        <f t="shared" si="3"/>
        <v>368470.35000000003</v>
      </c>
      <c r="R30" s="51">
        <f t="shared" si="4"/>
        <v>1459.808842755834</v>
      </c>
      <c r="S30" s="46">
        <v>5025</v>
      </c>
      <c r="T30" s="52">
        <v>40483</v>
      </c>
    </row>
    <row r="31" spans="1:20" ht="89.25">
      <c r="A31" s="45">
        <v>22</v>
      </c>
      <c r="B31" s="46" t="s">
        <v>53</v>
      </c>
      <c r="C31" s="46">
        <v>1973</v>
      </c>
      <c r="D31" s="47" t="s">
        <v>29</v>
      </c>
      <c r="E31" s="46" t="s">
        <v>30</v>
      </c>
      <c r="F31" s="46">
        <v>5</v>
      </c>
      <c r="G31" s="46">
        <v>4</v>
      </c>
      <c r="H31" s="48">
        <v>4283.5</v>
      </c>
      <c r="I31" s="48">
        <v>3327</v>
      </c>
      <c r="J31" s="48">
        <v>3015.5</v>
      </c>
      <c r="K31" s="126">
        <v>149</v>
      </c>
      <c r="L31" s="74" t="s">
        <v>71</v>
      </c>
      <c r="M31" s="49">
        <v>7174686</v>
      </c>
      <c r="N31" s="50">
        <f t="shared" si="0"/>
        <v>6082555.29708</v>
      </c>
      <c r="O31" s="50">
        <f t="shared" si="1"/>
        <v>340797.585</v>
      </c>
      <c r="P31" s="50">
        <f t="shared" si="2"/>
        <v>392598.81792</v>
      </c>
      <c r="Q31" s="50">
        <f t="shared" si="3"/>
        <v>358734.30000000005</v>
      </c>
      <c r="R31" s="51">
        <f t="shared" si="4"/>
        <v>1674.9587953776118</v>
      </c>
      <c r="S31" s="46">
        <v>5025</v>
      </c>
      <c r="T31" s="52">
        <v>40483</v>
      </c>
    </row>
    <row r="32" spans="1:20" ht="127.5">
      <c r="A32" s="45">
        <v>23</v>
      </c>
      <c r="B32" s="46" t="s">
        <v>54</v>
      </c>
      <c r="C32" s="46">
        <v>1986</v>
      </c>
      <c r="D32" s="47" t="s">
        <v>29</v>
      </c>
      <c r="E32" s="46" t="s">
        <v>30</v>
      </c>
      <c r="F32" s="46">
        <v>9</v>
      </c>
      <c r="G32" s="46">
        <v>4</v>
      </c>
      <c r="H32" s="48">
        <v>9204.3</v>
      </c>
      <c r="I32" s="48">
        <v>7172</v>
      </c>
      <c r="J32" s="48">
        <v>5879.7</v>
      </c>
      <c r="K32" s="55">
        <v>356</v>
      </c>
      <c r="L32" s="74" t="s">
        <v>73</v>
      </c>
      <c r="M32" s="49">
        <v>14819937</v>
      </c>
      <c r="N32" s="50">
        <f t="shared" si="0"/>
        <v>12564046.18986</v>
      </c>
      <c r="O32" s="50">
        <f t="shared" si="1"/>
        <v>703947.0075000001</v>
      </c>
      <c r="P32" s="50">
        <f t="shared" si="2"/>
        <v>810946.95264</v>
      </c>
      <c r="Q32" s="50">
        <f t="shared" si="3"/>
        <v>740996.8500000001</v>
      </c>
      <c r="R32" s="51">
        <f t="shared" si="4"/>
        <v>1610.1101659007204</v>
      </c>
      <c r="S32" s="46">
        <v>5025</v>
      </c>
      <c r="T32" s="52">
        <v>40483</v>
      </c>
    </row>
    <row r="33" spans="1:20" ht="89.25">
      <c r="A33" s="45">
        <v>24</v>
      </c>
      <c r="B33" s="46" t="s">
        <v>28</v>
      </c>
      <c r="C33" s="46">
        <v>1985</v>
      </c>
      <c r="D33" s="47" t="s">
        <v>29</v>
      </c>
      <c r="E33" s="46" t="s">
        <v>30</v>
      </c>
      <c r="F33" s="46">
        <v>5</v>
      </c>
      <c r="G33" s="46">
        <v>4</v>
      </c>
      <c r="H33" s="48">
        <v>3211.37</v>
      </c>
      <c r="I33" s="48">
        <v>2612.97</v>
      </c>
      <c r="J33" s="48">
        <v>2419.37</v>
      </c>
      <c r="K33" s="55">
        <v>124</v>
      </c>
      <c r="L33" s="74" t="s">
        <v>71</v>
      </c>
      <c r="M33" s="49">
        <v>2113845</v>
      </c>
      <c r="N33" s="50">
        <f t="shared" si="0"/>
        <v>1792075.5141</v>
      </c>
      <c r="O33" s="50">
        <f t="shared" si="1"/>
        <v>100407.63750000001</v>
      </c>
      <c r="P33" s="50">
        <f t="shared" si="2"/>
        <v>115669.5984</v>
      </c>
      <c r="Q33" s="50">
        <f t="shared" si="3"/>
        <v>105692.25</v>
      </c>
      <c r="R33" s="51">
        <f t="shared" si="4"/>
        <v>658.2377614538344</v>
      </c>
      <c r="S33" s="46">
        <v>5025</v>
      </c>
      <c r="T33" s="52">
        <v>40483</v>
      </c>
    </row>
    <row r="34" spans="1:20" ht="89.25">
      <c r="A34" s="45">
        <v>25</v>
      </c>
      <c r="B34" s="46" t="s">
        <v>55</v>
      </c>
      <c r="C34" s="46">
        <v>1964</v>
      </c>
      <c r="D34" s="47" t="s">
        <v>29</v>
      </c>
      <c r="E34" s="46" t="s">
        <v>32</v>
      </c>
      <c r="F34" s="46">
        <v>2</v>
      </c>
      <c r="G34" s="46">
        <v>2</v>
      </c>
      <c r="H34" s="48">
        <v>1109.5</v>
      </c>
      <c r="I34" s="48">
        <v>628.3</v>
      </c>
      <c r="J34" s="48">
        <v>628.3</v>
      </c>
      <c r="K34" s="55">
        <v>31</v>
      </c>
      <c r="L34" s="74" t="s">
        <v>71</v>
      </c>
      <c r="M34" s="49">
        <v>3040937</v>
      </c>
      <c r="N34" s="50">
        <f t="shared" si="0"/>
        <v>2578045.5698599997</v>
      </c>
      <c r="O34" s="50">
        <f t="shared" si="1"/>
        <v>144444.5075</v>
      </c>
      <c r="P34" s="50">
        <f t="shared" si="2"/>
        <v>166400.07264</v>
      </c>
      <c r="Q34" s="50">
        <f t="shared" si="3"/>
        <v>152046.85</v>
      </c>
      <c r="R34" s="51">
        <f t="shared" si="4"/>
        <v>2740.817485353763</v>
      </c>
      <c r="S34" s="46">
        <v>5025</v>
      </c>
      <c r="T34" s="52">
        <v>40483</v>
      </c>
    </row>
    <row r="35" spans="1:20" ht="89.25">
      <c r="A35" s="45">
        <v>26</v>
      </c>
      <c r="B35" s="46" t="s">
        <v>56</v>
      </c>
      <c r="C35" s="46">
        <v>1949</v>
      </c>
      <c r="D35" s="47" t="s">
        <v>29</v>
      </c>
      <c r="E35" s="46" t="s">
        <v>32</v>
      </c>
      <c r="F35" s="46">
        <v>2</v>
      </c>
      <c r="G35" s="46">
        <v>2</v>
      </c>
      <c r="H35" s="48">
        <v>964.2</v>
      </c>
      <c r="I35" s="48">
        <v>720.8</v>
      </c>
      <c r="J35" s="48">
        <v>444.5</v>
      </c>
      <c r="K35" s="55">
        <v>40</v>
      </c>
      <c r="L35" s="74" t="s">
        <v>71</v>
      </c>
      <c r="M35" s="49">
        <v>3912913</v>
      </c>
      <c r="N35" s="50">
        <f t="shared" si="0"/>
        <v>3317289.38314</v>
      </c>
      <c r="O35" s="50">
        <f t="shared" si="1"/>
        <v>185863.36750000002</v>
      </c>
      <c r="P35" s="50">
        <f t="shared" si="2"/>
        <v>214114.59936</v>
      </c>
      <c r="Q35" s="50">
        <f t="shared" si="3"/>
        <v>195645.65000000002</v>
      </c>
      <c r="R35" s="51">
        <f t="shared" si="4"/>
        <v>4058.196432275461</v>
      </c>
      <c r="S35" s="46">
        <v>5025</v>
      </c>
      <c r="T35" s="52">
        <v>40483</v>
      </c>
    </row>
    <row r="36" spans="1:20" ht="127.5">
      <c r="A36" s="45">
        <v>27</v>
      </c>
      <c r="B36" s="46" t="s">
        <v>57</v>
      </c>
      <c r="C36" s="46">
        <v>1987</v>
      </c>
      <c r="D36" s="47" t="s">
        <v>29</v>
      </c>
      <c r="E36" s="46" t="s">
        <v>30</v>
      </c>
      <c r="F36" s="46">
        <v>9</v>
      </c>
      <c r="G36" s="46">
        <v>2</v>
      </c>
      <c r="H36" s="48">
        <v>4621.3</v>
      </c>
      <c r="I36" s="48">
        <v>3569.7</v>
      </c>
      <c r="J36" s="48">
        <v>3300.8</v>
      </c>
      <c r="K36" s="55">
        <v>175</v>
      </c>
      <c r="L36" s="74" t="s">
        <v>72</v>
      </c>
      <c r="M36" s="49">
        <v>7742834</v>
      </c>
      <c r="N36" s="50">
        <f t="shared" si="0"/>
        <v>6564219.8085199995</v>
      </c>
      <c r="O36" s="50">
        <f t="shared" si="1"/>
        <v>367784.615</v>
      </c>
      <c r="P36" s="50">
        <f t="shared" si="2"/>
        <v>423687.87648</v>
      </c>
      <c r="Q36" s="50">
        <f t="shared" si="3"/>
        <v>387141.7</v>
      </c>
      <c r="R36" s="51">
        <f t="shared" si="4"/>
        <v>1675.4666435851384</v>
      </c>
      <c r="S36" s="46">
        <v>5025</v>
      </c>
      <c r="T36" s="52">
        <v>40483</v>
      </c>
    </row>
    <row r="37" spans="1:20" ht="89.25">
      <c r="A37" s="45">
        <v>28</v>
      </c>
      <c r="B37" s="46" t="s">
        <v>58</v>
      </c>
      <c r="C37" s="46">
        <v>1944</v>
      </c>
      <c r="D37" s="47" t="s">
        <v>29</v>
      </c>
      <c r="E37" s="46" t="s">
        <v>35</v>
      </c>
      <c r="F37" s="46">
        <v>2</v>
      </c>
      <c r="G37" s="46">
        <v>1</v>
      </c>
      <c r="H37" s="48">
        <v>982.3</v>
      </c>
      <c r="I37" s="48">
        <v>562.8</v>
      </c>
      <c r="J37" s="48">
        <v>412.2</v>
      </c>
      <c r="K37" s="55">
        <v>27</v>
      </c>
      <c r="L37" s="74" t="s">
        <v>71</v>
      </c>
      <c r="M37" s="49">
        <v>2023841</v>
      </c>
      <c r="N37" s="50">
        <f t="shared" si="0"/>
        <v>1715771.9229799998</v>
      </c>
      <c r="O37" s="50">
        <f t="shared" si="1"/>
        <v>96132.44750000001</v>
      </c>
      <c r="P37" s="50">
        <f t="shared" si="2"/>
        <v>110744.57952</v>
      </c>
      <c r="Q37" s="50">
        <f t="shared" si="3"/>
        <v>101192.05</v>
      </c>
      <c r="R37" s="51">
        <f t="shared" si="4"/>
        <v>2060.3084597373513</v>
      </c>
      <c r="S37" s="46">
        <v>5025</v>
      </c>
      <c r="T37" s="52">
        <v>40483</v>
      </c>
    </row>
    <row r="38" spans="1:20" ht="89.25">
      <c r="A38" s="45">
        <v>29</v>
      </c>
      <c r="B38" s="46" t="s">
        <v>59</v>
      </c>
      <c r="C38" s="46">
        <v>1962</v>
      </c>
      <c r="D38" s="47" t="s">
        <v>29</v>
      </c>
      <c r="E38" s="46" t="s">
        <v>32</v>
      </c>
      <c r="F38" s="46">
        <v>4</v>
      </c>
      <c r="G38" s="46">
        <v>2</v>
      </c>
      <c r="H38" s="48">
        <v>2184.9</v>
      </c>
      <c r="I38" s="48">
        <v>1269</v>
      </c>
      <c r="J38" s="48">
        <v>1228.8</v>
      </c>
      <c r="K38" s="55">
        <v>43</v>
      </c>
      <c r="L38" s="74" t="s">
        <v>71</v>
      </c>
      <c r="M38" s="49">
        <v>4527265</v>
      </c>
      <c r="N38" s="50">
        <f t="shared" si="0"/>
        <v>3838124.7216999996</v>
      </c>
      <c r="O38" s="50">
        <f t="shared" si="1"/>
        <v>215045.08750000002</v>
      </c>
      <c r="P38" s="50">
        <f t="shared" si="2"/>
        <v>247731.94079999998</v>
      </c>
      <c r="Q38" s="50">
        <f t="shared" si="3"/>
        <v>226363.25</v>
      </c>
      <c r="R38" s="51">
        <f t="shared" si="4"/>
        <v>2072.0696599386697</v>
      </c>
      <c r="S38" s="46">
        <v>5025</v>
      </c>
      <c r="T38" s="52">
        <v>40483</v>
      </c>
    </row>
    <row r="39" spans="1:20" ht="89.25">
      <c r="A39" s="45">
        <v>30</v>
      </c>
      <c r="B39" s="46" t="s">
        <v>63</v>
      </c>
      <c r="C39" s="46">
        <v>1961</v>
      </c>
      <c r="D39" s="47" t="s">
        <v>29</v>
      </c>
      <c r="E39" s="46" t="s">
        <v>32</v>
      </c>
      <c r="F39" s="46">
        <v>2</v>
      </c>
      <c r="G39" s="46">
        <v>2</v>
      </c>
      <c r="H39" s="48">
        <v>1065.8</v>
      </c>
      <c r="I39" s="48">
        <v>632.4</v>
      </c>
      <c r="J39" s="48">
        <v>431.8</v>
      </c>
      <c r="K39" s="55">
        <v>44</v>
      </c>
      <c r="L39" s="74" t="s">
        <v>71</v>
      </c>
      <c r="M39" s="49">
        <v>2417369</v>
      </c>
      <c r="N39" s="50">
        <f t="shared" si="0"/>
        <v>2049397.0908199998</v>
      </c>
      <c r="O39" s="50">
        <f t="shared" si="1"/>
        <v>114825.0275</v>
      </c>
      <c r="P39" s="50">
        <f t="shared" si="2"/>
        <v>132278.43167999998</v>
      </c>
      <c r="Q39" s="50">
        <f t="shared" si="3"/>
        <v>120868.45000000001</v>
      </c>
      <c r="R39" s="51">
        <f t="shared" si="4"/>
        <v>2268.126290110715</v>
      </c>
      <c r="S39" s="46">
        <v>5025</v>
      </c>
      <c r="T39" s="52">
        <v>40483</v>
      </c>
    </row>
    <row r="40" spans="1:20" ht="89.25">
      <c r="A40" s="45">
        <v>31</v>
      </c>
      <c r="B40" s="46" t="s">
        <v>64</v>
      </c>
      <c r="C40" s="46">
        <v>1962</v>
      </c>
      <c r="D40" s="47" t="s">
        <v>29</v>
      </c>
      <c r="E40" s="46" t="s">
        <v>32</v>
      </c>
      <c r="F40" s="46">
        <v>2</v>
      </c>
      <c r="G40" s="46">
        <v>2</v>
      </c>
      <c r="H40" s="48">
        <v>1063.8</v>
      </c>
      <c r="I40" s="48">
        <v>633.6</v>
      </c>
      <c r="J40" s="48">
        <v>506.8</v>
      </c>
      <c r="K40" s="55">
        <v>18</v>
      </c>
      <c r="L40" s="74" t="s">
        <v>71</v>
      </c>
      <c r="M40" s="49">
        <v>3008840</v>
      </c>
      <c r="N40" s="50">
        <f t="shared" si="0"/>
        <v>2550834.3752</v>
      </c>
      <c r="O40" s="50">
        <f t="shared" si="1"/>
        <v>142919.9</v>
      </c>
      <c r="P40" s="50">
        <f t="shared" si="2"/>
        <v>164643.7248</v>
      </c>
      <c r="Q40" s="50">
        <f t="shared" si="3"/>
        <v>150442</v>
      </c>
      <c r="R40" s="51">
        <f t="shared" si="4"/>
        <v>2828.388794886257</v>
      </c>
      <c r="S40" s="46">
        <v>5025</v>
      </c>
      <c r="T40" s="52">
        <v>40483</v>
      </c>
    </row>
    <row r="41" spans="1:20" ht="89.25">
      <c r="A41" s="45">
        <v>32</v>
      </c>
      <c r="B41" s="46" t="s">
        <v>65</v>
      </c>
      <c r="C41" s="46">
        <v>1961</v>
      </c>
      <c r="D41" s="47" t="s">
        <v>29</v>
      </c>
      <c r="E41" s="46" t="s">
        <v>32</v>
      </c>
      <c r="F41" s="46">
        <v>2</v>
      </c>
      <c r="G41" s="46">
        <v>2</v>
      </c>
      <c r="H41" s="48">
        <v>1152.4</v>
      </c>
      <c r="I41" s="48">
        <v>626</v>
      </c>
      <c r="J41" s="48">
        <v>541.9</v>
      </c>
      <c r="K41" s="55">
        <v>27</v>
      </c>
      <c r="L41" s="74" t="s">
        <v>71</v>
      </c>
      <c r="M41" s="49">
        <v>2998829</v>
      </c>
      <c r="N41" s="50">
        <f t="shared" si="0"/>
        <v>2542347.24962</v>
      </c>
      <c r="O41" s="50">
        <f t="shared" si="1"/>
        <v>142444.3775</v>
      </c>
      <c r="P41" s="50">
        <f t="shared" si="2"/>
        <v>164095.92288</v>
      </c>
      <c r="Q41" s="50">
        <f t="shared" si="3"/>
        <v>149941.45</v>
      </c>
      <c r="R41" s="51">
        <f t="shared" si="4"/>
        <v>2602.246615758417</v>
      </c>
      <c r="S41" s="46">
        <v>5025</v>
      </c>
      <c r="T41" s="52">
        <v>40483</v>
      </c>
    </row>
    <row r="42" spans="1:20" ht="89.25">
      <c r="A42" s="45">
        <v>33</v>
      </c>
      <c r="B42" s="46" t="s">
        <v>66</v>
      </c>
      <c r="C42" s="46">
        <v>1961</v>
      </c>
      <c r="D42" s="47" t="s">
        <v>29</v>
      </c>
      <c r="E42" s="46" t="s">
        <v>35</v>
      </c>
      <c r="F42" s="46">
        <v>2</v>
      </c>
      <c r="G42" s="46">
        <v>2</v>
      </c>
      <c r="H42" s="48">
        <v>985.9</v>
      </c>
      <c r="I42" s="48">
        <v>552.3</v>
      </c>
      <c r="J42" s="48">
        <v>552.3</v>
      </c>
      <c r="K42" s="55">
        <v>37</v>
      </c>
      <c r="L42" s="74" t="s">
        <v>71</v>
      </c>
      <c r="M42" s="49">
        <v>2371319</v>
      </c>
      <c r="N42" s="50">
        <f t="shared" si="0"/>
        <v>2010356.8218199997</v>
      </c>
      <c r="O42" s="50">
        <f t="shared" si="1"/>
        <v>112637.6525</v>
      </c>
      <c r="P42" s="50">
        <f t="shared" si="2"/>
        <v>129758.57567999998</v>
      </c>
      <c r="Q42" s="50">
        <f t="shared" si="3"/>
        <v>118565.95000000001</v>
      </c>
      <c r="R42" s="51">
        <f t="shared" si="4"/>
        <v>2405.232782229435</v>
      </c>
      <c r="S42" s="46">
        <v>5025</v>
      </c>
      <c r="T42" s="52">
        <v>40483</v>
      </c>
    </row>
    <row r="43" spans="1:20" ht="89.25">
      <c r="A43" s="45">
        <v>34</v>
      </c>
      <c r="B43" s="46" t="s">
        <v>67</v>
      </c>
      <c r="C43" s="46">
        <v>1962</v>
      </c>
      <c r="D43" s="47" t="s">
        <v>29</v>
      </c>
      <c r="E43" s="46" t="s">
        <v>32</v>
      </c>
      <c r="F43" s="46">
        <v>2</v>
      </c>
      <c r="G43" s="46">
        <v>2</v>
      </c>
      <c r="H43" s="48">
        <v>1133.3</v>
      </c>
      <c r="I43" s="48">
        <v>642.7</v>
      </c>
      <c r="J43" s="48">
        <v>482.8</v>
      </c>
      <c r="K43" s="55">
        <v>27</v>
      </c>
      <c r="L43" s="74" t="s">
        <v>71</v>
      </c>
      <c r="M43" s="49">
        <v>3009415</v>
      </c>
      <c r="N43" s="50">
        <f t="shared" si="0"/>
        <v>2551321.8487</v>
      </c>
      <c r="O43" s="50">
        <f t="shared" si="1"/>
        <v>142947.2125</v>
      </c>
      <c r="P43" s="50">
        <f t="shared" si="2"/>
        <v>164675.1888</v>
      </c>
      <c r="Q43" s="50">
        <f t="shared" si="3"/>
        <v>150470.75</v>
      </c>
      <c r="R43" s="51">
        <f t="shared" si="4"/>
        <v>2655.444277772876</v>
      </c>
      <c r="S43" s="46">
        <v>5025</v>
      </c>
      <c r="T43" s="52">
        <v>40483</v>
      </c>
    </row>
    <row r="44" spans="1:20" ht="89.25">
      <c r="A44" s="54">
        <v>35</v>
      </c>
      <c r="B44" s="55" t="s">
        <v>69</v>
      </c>
      <c r="C44" s="55">
        <v>1961</v>
      </c>
      <c r="D44" s="47" t="s">
        <v>29</v>
      </c>
      <c r="E44" s="55" t="s">
        <v>32</v>
      </c>
      <c r="F44" s="55">
        <v>2</v>
      </c>
      <c r="G44" s="55">
        <v>2</v>
      </c>
      <c r="H44" s="48">
        <v>1482.7</v>
      </c>
      <c r="I44" s="48">
        <v>638.7</v>
      </c>
      <c r="J44" s="48">
        <v>522</v>
      </c>
      <c r="K44" s="55">
        <v>34</v>
      </c>
      <c r="L44" s="74" t="s">
        <v>71</v>
      </c>
      <c r="M44" s="56">
        <v>2996914</v>
      </c>
      <c r="N44" s="50">
        <f t="shared" si="0"/>
        <v>2540723.7509199996</v>
      </c>
      <c r="O44" s="50">
        <f t="shared" si="1"/>
        <v>142353.415</v>
      </c>
      <c r="P44" s="50">
        <f t="shared" si="2"/>
        <v>163991.13408</v>
      </c>
      <c r="Q44" s="50">
        <f t="shared" si="3"/>
        <v>149845.7</v>
      </c>
      <c r="R44" s="51">
        <f t="shared" si="4"/>
        <v>2021.2544681999054</v>
      </c>
      <c r="S44" s="46">
        <v>5025</v>
      </c>
      <c r="T44" s="52">
        <v>40483</v>
      </c>
    </row>
    <row r="45" spans="1:20" ht="89.25">
      <c r="A45" s="45">
        <v>36</v>
      </c>
      <c r="B45" s="46" t="s">
        <v>60</v>
      </c>
      <c r="C45" s="46">
        <v>1970</v>
      </c>
      <c r="D45" s="47" t="s">
        <v>29</v>
      </c>
      <c r="E45" s="46" t="s">
        <v>30</v>
      </c>
      <c r="F45" s="46">
        <v>5</v>
      </c>
      <c r="G45" s="46">
        <v>6</v>
      </c>
      <c r="H45" s="48">
        <v>6076.9</v>
      </c>
      <c r="I45" s="48">
        <v>4738.1</v>
      </c>
      <c r="J45" s="48">
        <v>4204.9</v>
      </c>
      <c r="K45" s="55">
        <v>205</v>
      </c>
      <c r="L45" s="74" t="s">
        <v>71</v>
      </c>
      <c r="M45" s="49">
        <v>2631699</v>
      </c>
      <c r="N45" s="50">
        <f t="shared" si="0"/>
        <v>2231101.7782199997</v>
      </c>
      <c r="O45" s="50">
        <f t="shared" si="1"/>
        <v>125005.7025</v>
      </c>
      <c r="P45" s="50">
        <f t="shared" si="2"/>
        <v>144006.56928</v>
      </c>
      <c r="Q45" s="50">
        <f t="shared" si="3"/>
        <v>131584.95</v>
      </c>
      <c r="R45" s="51">
        <f t="shared" si="4"/>
        <v>433.06603695963406</v>
      </c>
      <c r="S45" s="46">
        <v>5025</v>
      </c>
      <c r="T45" s="52">
        <v>40483</v>
      </c>
    </row>
    <row r="46" spans="1:20" ht="89.25">
      <c r="A46" s="45">
        <v>37</v>
      </c>
      <c r="B46" s="46" t="s">
        <v>61</v>
      </c>
      <c r="C46" s="46">
        <v>1968</v>
      </c>
      <c r="D46" s="47" t="s">
        <v>29</v>
      </c>
      <c r="E46" s="46" t="s">
        <v>32</v>
      </c>
      <c r="F46" s="46">
        <v>5</v>
      </c>
      <c r="G46" s="46">
        <v>4</v>
      </c>
      <c r="H46" s="48">
        <v>4721.8</v>
      </c>
      <c r="I46" s="48">
        <v>2825.2</v>
      </c>
      <c r="J46" s="48">
        <v>2796</v>
      </c>
      <c r="K46" s="55">
        <v>116</v>
      </c>
      <c r="L46" s="74" t="s">
        <v>71</v>
      </c>
      <c r="M46" s="49">
        <v>7008168</v>
      </c>
      <c r="N46" s="50">
        <f t="shared" si="0"/>
        <v>5941384.66704</v>
      </c>
      <c r="O46" s="50">
        <f t="shared" si="1"/>
        <v>332887.98</v>
      </c>
      <c r="P46" s="50">
        <f t="shared" si="2"/>
        <v>383486.95295999997</v>
      </c>
      <c r="Q46" s="50">
        <f t="shared" si="3"/>
        <v>350408.4</v>
      </c>
      <c r="R46" s="51">
        <f t="shared" si="4"/>
        <v>1484.2153416070141</v>
      </c>
      <c r="S46" s="46">
        <v>5025</v>
      </c>
      <c r="T46" s="52">
        <v>40483</v>
      </c>
    </row>
    <row r="47" spans="1:20" ht="89.25">
      <c r="A47" s="45">
        <v>38</v>
      </c>
      <c r="B47" s="46" t="s">
        <v>62</v>
      </c>
      <c r="C47" s="46">
        <v>1962</v>
      </c>
      <c r="D47" s="47" t="s">
        <v>29</v>
      </c>
      <c r="E47" s="46" t="s">
        <v>32</v>
      </c>
      <c r="F47" s="46">
        <v>2</v>
      </c>
      <c r="G47" s="46">
        <v>2</v>
      </c>
      <c r="H47" s="48">
        <v>1775.1</v>
      </c>
      <c r="I47" s="48">
        <v>1012.1</v>
      </c>
      <c r="J47" s="48">
        <v>660.5</v>
      </c>
      <c r="K47" s="55">
        <v>46</v>
      </c>
      <c r="L47" s="74" t="s">
        <v>71</v>
      </c>
      <c r="M47" s="49">
        <v>4107482</v>
      </c>
      <c r="N47" s="50">
        <f t="shared" si="0"/>
        <v>3482241.08996</v>
      </c>
      <c r="O47" s="50">
        <f t="shared" si="1"/>
        <v>195105.39500000002</v>
      </c>
      <c r="P47" s="50">
        <f t="shared" si="2"/>
        <v>224761.41504</v>
      </c>
      <c r="Q47" s="50">
        <f t="shared" si="3"/>
        <v>205374.1</v>
      </c>
      <c r="R47" s="51">
        <f t="shared" si="4"/>
        <v>2313.944003154752</v>
      </c>
      <c r="S47" s="46">
        <v>5025</v>
      </c>
      <c r="T47" s="52">
        <v>40483</v>
      </c>
    </row>
    <row r="48" spans="1:20" ht="12.75">
      <c r="A48" s="45"/>
      <c r="B48" s="46"/>
      <c r="C48" s="46"/>
      <c r="D48" s="47" t="s">
        <v>1</v>
      </c>
      <c r="E48" s="46"/>
      <c r="F48" s="46"/>
      <c r="G48" s="46"/>
      <c r="H48" s="48"/>
      <c r="I48" s="48"/>
      <c r="J48" s="48"/>
      <c r="K48" s="55"/>
      <c r="L48" s="46"/>
      <c r="M48" s="49" t="s">
        <v>1</v>
      </c>
      <c r="N48" s="50" t="s">
        <v>1</v>
      </c>
      <c r="O48" s="50" t="s">
        <v>1</v>
      </c>
      <c r="P48" s="50" t="s">
        <v>1</v>
      </c>
      <c r="Q48" s="50" t="s">
        <v>1</v>
      </c>
      <c r="R48" s="51" t="s">
        <v>1</v>
      </c>
      <c r="S48" s="45"/>
      <c r="T48" s="52"/>
    </row>
    <row r="49" spans="1:20" ht="12.75">
      <c r="A49" s="45"/>
      <c r="B49" s="46"/>
      <c r="C49" s="46"/>
      <c r="D49" s="47" t="s">
        <v>1</v>
      </c>
      <c r="E49" s="46"/>
      <c r="F49" s="46"/>
      <c r="G49" s="46"/>
      <c r="H49" s="48"/>
      <c r="I49" s="48"/>
      <c r="J49" s="48"/>
      <c r="K49" s="55"/>
      <c r="L49" s="46"/>
      <c r="M49" s="57"/>
      <c r="N49" s="50" t="s">
        <v>1</v>
      </c>
      <c r="O49" s="50" t="s">
        <v>1</v>
      </c>
      <c r="P49" s="50" t="s">
        <v>1</v>
      </c>
      <c r="Q49" s="50" t="s">
        <v>1</v>
      </c>
      <c r="R49" s="51" t="s">
        <v>1</v>
      </c>
      <c r="S49" s="45"/>
      <c r="T49" s="45"/>
    </row>
    <row r="50" spans="1:26" s="71" customFormat="1" ht="15.75">
      <c r="A50" s="62"/>
      <c r="B50" s="62"/>
      <c r="C50" s="63"/>
      <c r="D50" s="64" t="s">
        <v>1</v>
      </c>
      <c r="E50" s="65"/>
      <c r="F50" s="65"/>
      <c r="G50" s="65"/>
      <c r="H50" s="66">
        <f>SUM(H10:H49)</f>
        <v>119615.11999999998</v>
      </c>
      <c r="I50" s="66">
        <f>SUM(I10:I49)</f>
        <v>81527.68000000002</v>
      </c>
      <c r="J50" s="66">
        <f>SUM(J10:J49)</f>
        <v>70804.79000000002</v>
      </c>
      <c r="K50" s="127">
        <f>SUM(K10:K49)</f>
        <v>3771</v>
      </c>
      <c r="L50" s="65"/>
      <c r="M50" s="67">
        <f>SUM(M10:M49)</f>
        <v>176932695</v>
      </c>
      <c r="N50" s="68">
        <f>SUM(N10:N49)</f>
        <v>150000000.16709998</v>
      </c>
      <c r="O50" s="68">
        <f>SUM(O10:O49)</f>
        <v>8404303.012500001</v>
      </c>
      <c r="P50" s="68">
        <f>SUM(P10:P49)</f>
        <v>9681757.0704</v>
      </c>
      <c r="Q50" s="68">
        <f>SUM(Q10:Q49)</f>
        <v>8846634.75</v>
      </c>
      <c r="R50" s="68" t="s">
        <v>1</v>
      </c>
      <c r="S50" s="128">
        <f>SUM(S10:S49)</f>
        <v>190950</v>
      </c>
      <c r="T50" s="69"/>
      <c r="U50" s="70"/>
      <c r="V50" s="70"/>
      <c r="W50" s="70"/>
      <c r="X50" s="70"/>
      <c r="Y50" s="70"/>
      <c r="Z50" s="70"/>
    </row>
    <row r="51" spans="1:20" s="111" customFormat="1" ht="15.75">
      <c r="A51" s="103"/>
      <c r="B51" s="103"/>
      <c r="C51" s="104"/>
      <c r="D51" s="105"/>
      <c r="E51" s="106"/>
      <c r="F51" s="106"/>
      <c r="G51" s="106"/>
      <c r="H51" s="107"/>
      <c r="I51" s="107"/>
      <c r="J51" s="107"/>
      <c r="K51" s="106"/>
      <c r="L51" s="106"/>
      <c r="M51" s="108"/>
      <c r="N51" s="109"/>
      <c r="O51" s="109"/>
      <c r="P51" s="109"/>
      <c r="Q51" s="109"/>
      <c r="R51" s="109"/>
      <c r="S51" s="110"/>
      <c r="T51" s="110"/>
    </row>
    <row r="52" spans="1:20" s="111" customFormat="1" ht="15.75">
      <c r="A52" s="103"/>
      <c r="B52" s="103"/>
      <c r="C52" s="104"/>
      <c r="D52" s="105"/>
      <c r="E52" s="106"/>
      <c r="F52" s="106"/>
      <c r="G52" s="106"/>
      <c r="H52" s="107"/>
      <c r="I52" s="107"/>
      <c r="J52" s="107"/>
      <c r="K52" s="106"/>
      <c r="L52" s="106"/>
      <c r="M52" s="108"/>
      <c r="N52" s="109"/>
      <c r="O52" s="109"/>
      <c r="P52" s="109"/>
      <c r="Q52" s="109"/>
      <c r="R52" s="109"/>
      <c r="S52" s="110"/>
      <c r="T52" s="110"/>
    </row>
    <row r="53" spans="1:20" s="111" customFormat="1" ht="15.75">
      <c r="A53" s="103"/>
      <c r="B53" s="103"/>
      <c r="C53" s="104"/>
      <c r="D53" s="105"/>
      <c r="E53" s="106"/>
      <c r="F53" s="106"/>
      <c r="G53" s="106"/>
      <c r="H53" s="107"/>
      <c r="I53" s="107"/>
      <c r="J53" s="107"/>
      <c r="K53" s="106"/>
      <c r="L53" s="106"/>
      <c r="M53" s="108"/>
      <c r="N53" s="109"/>
      <c r="O53" s="109"/>
      <c r="P53" s="109"/>
      <c r="Q53" s="109"/>
      <c r="R53" s="109"/>
      <c r="S53" s="110"/>
      <c r="T53" s="110"/>
    </row>
    <row r="54" spans="1:20" s="53" customFormat="1" ht="12.75">
      <c r="A54" s="58"/>
      <c r="B54" s="58"/>
      <c r="C54" s="49"/>
      <c r="D54" s="47" t="s">
        <v>1</v>
      </c>
      <c r="E54" s="102"/>
      <c r="F54" s="102"/>
      <c r="G54" s="102"/>
      <c r="H54" s="59"/>
      <c r="I54" s="59"/>
      <c r="J54" s="59"/>
      <c r="K54" s="102"/>
      <c r="L54" s="102"/>
      <c r="M54" s="60"/>
      <c r="N54" s="50" t="s">
        <v>1</v>
      </c>
      <c r="O54" s="50" t="s">
        <v>1</v>
      </c>
      <c r="P54" s="50" t="s">
        <v>1</v>
      </c>
      <c r="Q54" s="50" t="s">
        <v>1</v>
      </c>
      <c r="R54" s="51" t="s">
        <v>1</v>
      </c>
      <c r="S54" s="60"/>
      <c r="T54" s="60"/>
    </row>
  </sheetData>
  <mergeCells count="9">
    <mergeCell ref="M4:Q4"/>
    <mergeCell ref="R4:R6"/>
    <mergeCell ref="S4:S6"/>
    <mergeCell ref="T4:T6"/>
    <mergeCell ref="N5:Q5"/>
    <mergeCell ref="C4:D4"/>
    <mergeCell ref="F4:F5"/>
    <mergeCell ref="G4:G5"/>
    <mergeCell ref="I4:J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zoomScaleSheetLayoutView="100" workbookViewId="0" topLeftCell="A1">
      <selection activeCell="D1" sqref="D1"/>
    </sheetView>
  </sheetViews>
  <sheetFormatPr defaultColWidth="9.00390625" defaultRowHeight="12.75"/>
  <cols>
    <col min="1" max="1" width="5.75390625" style="76" bestFit="1" customWidth="1"/>
    <col min="2" max="2" width="19.125" style="76" customWidth="1"/>
    <col min="3" max="3" width="15.875" style="3" customWidth="1"/>
    <col min="4" max="4" width="18.125" style="76" customWidth="1"/>
    <col min="5" max="5" width="9.625" style="76" customWidth="1"/>
    <col min="6" max="6" width="11.875" style="76" customWidth="1"/>
    <col min="7" max="8" width="9.625" style="3" customWidth="1"/>
    <col min="9" max="9" width="8.25390625" style="76" customWidth="1"/>
    <col min="10" max="10" width="9.25390625" style="76" customWidth="1"/>
    <col min="11" max="11" width="8.625" style="76" customWidth="1"/>
    <col min="12" max="12" width="9.25390625" style="84" customWidth="1"/>
    <col min="13" max="13" width="10.625" style="0" customWidth="1"/>
  </cols>
  <sheetData>
    <row r="1" spans="10:13" ht="135.75" customHeight="1">
      <c r="J1" s="175" t="s">
        <v>104</v>
      </c>
      <c r="K1" s="175"/>
      <c r="L1" s="175"/>
      <c r="M1" s="175"/>
    </row>
    <row r="2" spans="1:13" ht="71.25" customHeight="1">
      <c r="A2" s="176" t="s">
        <v>106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2.75">
      <c r="A3" s="77"/>
      <c r="B3" s="77"/>
      <c r="C3" s="78"/>
      <c r="D3" s="177" t="s">
        <v>77</v>
      </c>
      <c r="E3" s="177"/>
      <c r="F3" s="177"/>
      <c r="G3" s="177"/>
      <c r="H3" s="177"/>
      <c r="I3" s="177"/>
      <c r="J3" s="177"/>
      <c r="K3" s="177"/>
      <c r="L3" s="177"/>
      <c r="M3" s="139"/>
    </row>
    <row r="4" spans="1:13" ht="12.75">
      <c r="A4" s="90" t="s">
        <v>1</v>
      </c>
      <c r="B4" s="90" t="s">
        <v>1</v>
      </c>
      <c r="C4" s="91" t="s">
        <v>1</v>
      </c>
      <c r="D4" s="92" t="s">
        <v>1</v>
      </c>
      <c r="E4" s="178" t="s">
        <v>78</v>
      </c>
      <c r="F4" s="178"/>
      <c r="G4" s="178"/>
      <c r="H4" s="178"/>
      <c r="I4" s="178"/>
      <c r="J4" s="178"/>
      <c r="K4" s="178"/>
      <c r="L4" s="178"/>
      <c r="M4" s="123"/>
    </row>
    <row r="5" spans="1:13" ht="96" customHeight="1">
      <c r="A5" s="147" t="s">
        <v>79</v>
      </c>
      <c r="B5" s="147" t="s">
        <v>9</v>
      </c>
      <c r="C5" s="148" t="s">
        <v>3</v>
      </c>
      <c r="D5" s="149" t="s">
        <v>94</v>
      </c>
      <c r="E5" s="179" t="s">
        <v>85</v>
      </c>
      <c r="F5" s="180"/>
      <c r="G5" s="181" t="s">
        <v>86</v>
      </c>
      <c r="H5" s="180"/>
      <c r="I5" s="179" t="s">
        <v>87</v>
      </c>
      <c r="J5" s="182"/>
      <c r="K5" s="180" t="s">
        <v>88</v>
      </c>
      <c r="L5" s="182"/>
      <c r="M5" s="150" t="s">
        <v>107</v>
      </c>
    </row>
    <row r="6" spans="1:13" ht="12.75">
      <c r="A6" s="97"/>
      <c r="B6" s="80"/>
      <c r="C6" s="98" t="s">
        <v>26</v>
      </c>
      <c r="D6" s="95" t="s">
        <v>26</v>
      </c>
      <c r="E6" s="99" t="s">
        <v>23</v>
      </c>
      <c r="F6" s="96" t="s">
        <v>90</v>
      </c>
      <c r="G6" s="100" t="s">
        <v>91</v>
      </c>
      <c r="H6" s="100" t="s">
        <v>90</v>
      </c>
      <c r="I6" s="99" t="s">
        <v>24</v>
      </c>
      <c r="J6" s="96" t="s">
        <v>26</v>
      </c>
      <c r="K6" s="101" t="s">
        <v>24</v>
      </c>
      <c r="L6" s="81" t="s">
        <v>26</v>
      </c>
      <c r="M6" s="112"/>
    </row>
    <row r="7" spans="1:13" ht="12.75">
      <c r="A7" s="89">
        <v>1</v>
      </c>
      <c r="B7" s="79">
        <v>2</v>
      </c>
      <c r="C7" s="43">
        <v>3</v>
      </c>
      <c r="D7" s="89">
        <v>4</v>
      </c>
      <c r="E7" s="92">
        <v>5</v>
      </c>
      <c r="F7" s="97">
        <v>6</v>
      </c>
      <c r="G7" s="39">
        <v>7</v>
      </c>
      <c r="H7" s="39">
        <v>8</v>
      </c>
      <c r="I7" s="89">
        <v>9</v>
      </c>
      <c r="J7" s="89">
        <v>10</v>
      </c>
      <c r="K7" s="82">
        <v>11</v>
      </c>
      <c r="L7" s="86">
        <v>12</v>
      </c>
      <c r="M7" s="112">
        <v>12</v>
      </c>
    </row>
    <row r="8" spans="1:13" ht="12.75">
      <c r="A8" s="89"/>
      <c r="B8" s="79"/>
      <c r="C8" s="43"/>
      <c r="D8" s="89"/>
      <c r="E8" s="81"/>
      <c r="F8" s="97"/>
      <c r="G8" s="39"/>
      <c r="H8" s="39"/>
      <c r="I8" s="80"/>
      <c r="J8" s="80"/>
      <c r="K8" s="82"/>
      <c r="L8" s="86"/>
      <c r="M8" s="112"/>
    </row>
    <row r="9" spans="1:13" ht="12.75">
      <c r="A9" s="49">
        <v>1</v>
      </c>
      <c r="B9" s="49" t="s">
        <v>31</v>
      </c>
      <c r="C9" s="50">
        <f aca="true" t="shared" si="0" ref="C9:C30">D9+F9+L9</f>
        <v>2516818</v>
      </c>
      <c r="D9" s="50">
        <v>2032974</v>
      </c>
      <c r="E9" s="49">
        <v>475.4</v>
      </c>
      <c r="F9" s="49">
        <v>431047</v>
      </c>
      <c r="G9" s="50"/>
      <c r="H9" s="50"/>
      <c r="I9" s="49"/>
      <c r="J9" s="49"/>
      <c r="K9" s="49">
        <v>1954.9</v>
      </c>
      <c r="L9" s="49">
        <v>52797</v>
      </c>
      <c r="M9" s="49">
        <v>38015</v>
      </c>
    </row>
    <row r="10" spans="1:13" ht="12.75">
      <c r="A10" s="49">
        <v>2</v>
      </c>
      <c r="B10" s="49" t="s">
        <v>70</v>
      </c>
      <c r="C10" s="50">
        <f t="shared" si="0"/>
        <v>7553727</v>
      </c>
      <c r="D10" s="50">
        <v>5903554</v>
      </c>
      <c r="E10" s="49">
        <v>1378.8</v>
      </c>
      <c r="F10" s="49">
        <v>1176432</v>
      </c>
      <c r="G10" s="50"/>
      <c r="H10" s="50"/>
      <c r="I10" s="49"/>
      <c r="J10" s="49"/>
      <c r="K10" s="49">
        <v>3898.1</v>
      </c>
      <c r="L10" s="49">
        <v>473741</v>
      </c>
      <c r="M10" s="49">
        <v>38015</v>
      </c>
    </row>
    <row r="11" spans="1:13" ht="12.75">
      <c r="A11" s="49">
        <v>3</v>
      </c>
      <c r="B11" s="49" t="s">
        <v>33</v>
      </c>
      <c r="C11" s="50">
        <f t="shared" si="0"/>
        <v>6478380</v>
      </c>
      <c r="D11" s="50">
        <v>5339564</v>
      </c>
      <c r="E11" s="49">
        <v>832.4</v>
      </c>
      <c r="F11" s="49">
        <v>776742</v>
      </c>
      <c r="G11" s="50"/>
      <c r="H11" s="50"/>
      <c r="I11" s="49"/>
      <c r="J11" s="49"/>
      <c r="K11" s="49">
        <v>2170.6</v>
      </c>
      <c r="L11" s="49">
        <v>362074</v>
      </c>
      <c r="M11" s="49">
        <v>5015</v>
      </c>
    </row>
    <row r="12" spans="1:13" ht="12.75">
      <c r="A12" s="49">
        <v>4</v>
      </c>
      <c r="B12" s="49" t="s">
        <v>34</v>
      </c>
      <c r="C12" s="50">
        <f t="shared" si="0"/>
        <v>1872630</v>
      </c>
      <c r="D12" s="50">
        <v>1017584</v>
      </c>
      <c r="E12" s="49">
        <v>484</v>
      </c>
      <c r="F12" s="49">
        <v>689159</v>
      </c>
      <c r="G12" s="50"/>
      <c r="H12" s="50"/>
      <c r="I12" s="49"/>
      <c r="J12" s="49" t="s">
        <v>1</v>
      </c>
      <c r="K12" s="49">
        <v>648.8</v>
      </c>
      <c r="L12" s="49">
        <v>165887</v>
      </c>
      <c r="M12" s="49">
        <v>5015</v>
      </c>
    </row>
    <row r="13" spans="1:13" ht="12.75">
      <c r="A13" s="49">
        <v>5</v>
      </c>
      <c r="B13" s="49" t="s">
        <v>36</v>
      </c>
      <c r="C13" s="50">
        <f t="shared" si="0"/>
        <v>1996617</v>
      </c>
      <c r="D13" s="50">
        <v>1017584</v>
      </c>
      <c r="E13" s="49">
        <v>485</v>
      </c>
      <c r="F13" s="49">
        <v>700170</v>
      </c>
      <c r="G13" s="50"/>
      <c r="H13" s="50"/>
      <c r="I13" s="49"/>
      <c r="J13" s="49"/>
      <c r="K13" s="49">
        <v>614.7</v>
      </c>
      <c r="L13" s="49">
        <v>278863</v>
      </c>
      <c r="M13" s="49">
        <v>5015</v>
      </c>
    </row>
    <row r="14" spans="1:13" ht="12.75">
      <c r="A14" s="49">
        <v>6</v>
      </c>
      <c r="B14" s="49" t="s">
        <v>37</v>
      </c>
      <c r="C14" s="50">
        <f t="shared" si="0"/>
        <v>6955779</v>
      </c>
      <c r="D14" s="50">
        <v>6044781</v>
      </c>
      <c r="E14" s="49">
        <v>1006.7</v>
      </c>
      <c r="F14" s="49">
        <v>887798</v>
      </c>
      <c r="G14" s="50"/>
      <c r="H14" s="50"/>
      <c r="I14" s="49"/>
      <c r="J14" s="49"/>
      <c r="K14" s="49">
        <v>1632.5</v>
      </c>
      <c r="L14" s="49">
        <v>23200</v>
      </c>
      <c r="M14" s="49">
        <v>38015</v>
      </c>
    </row>
    <row r="15" spans="1:13" ht="12.75">
      <c r="A15" s="49">
        <v>7</v>
      </c>
      <c r="B15" s="49" t="s">
        <v>38</v>
      </c>
      <c r="C15" s="50">
        <f t="shared" si="0"/>
        <v>6411871</v>
      </c>
      <c r="D15" s="50">
        <v>5358759</v>
      </c>
      <c r="E15" s="49">
        <v>1123.2</v>
      </c>
      <c r="F15" s="49">
        <v>950386</v>
      </c>
      <c r="G15" s="50"/>
      <c r="H15" s="50"/>
      <c r="I15" s="49"/>
      <c r="J15" s="49"/>
      <c r="K15" s="49">
        <v>2427</v>
      </c>
      <c r="L15" s="49">
        <v>102726</v>
      </c>
      <c r="M15" s="49">
        <v>38015</v>
      </c>
    </row>
    <row r="16" spans="1:13" ht="12.75">
      <c r="A16" s="49">
        <v>8</v>
      </c>
      <c r="B16" s="49" t="s">
        <v>39</v>
      </c>
      <c r="C16" s="50">
        <f t="shared" si="0"/>
        <v>1718670</v>
      </c>
      <c r="D16" s="50">
        <v>579947</v>
      </c>
      <c r="E16" s="49">
        <v>635.2</v>
      </c>
      <c r="F16" s="49">
        <v>896264</v>
      </c>
      <c r="G16" s="50"/>
      <c r="H16" s="50"/>
      <c r="I16" s="49"/>
      <c r="J16" s="49"/>
      <c r="K16" s="49">
        <v>906.1</v>
      </c>
      <c r="L16" s="49">
        <v>242459</v>
      </c>
      <c r="M16" s="49">
        <v>5015</v>
      </c>
    </row>
    <row r="17" spans="1:13" ht="12.75">
      <c r="A17" s="49">
        <v>9</v>
      </c>
      <c r="B17" s="49" t="s">
        <v>40</v>
      </c>
      <c r="C17" s="50">
        <f t="shared" si="0"/>
        <v>6955820</v>
      </c>
      <c r="D17" s="50">
        <v>6039557</v>
      </c>
      <c r="E17" s="49">
        <v>971.2</v>
      </c>
      <c r="F17" s="49">
        <v>875436</v>
      </c>
      <c r="G17" s="50"/>
      <c r="H17" s="50"/>
      <c r="I17" s="49"/>
      <c r="J17" s="49"/>
      <c r="K17" s="49">
        <v>2924</v>
      </c>
      <c r="L17" s="49">
        <v>40827</v>
      </c>
      <c r="M17" s="49">
        <v>33015</v>
      </c>
    </row>
    <row r="18" spans="1:13" ht="12.75">
      <c r="A18" s="49">
        <v>10</v>
      </c>
      <c r="B18" s="49" t="s">
        <v>41</v>
      </c>
      <c r="C18" s="50">
        <f t="shared" si="0"/>
        <v>7602983</v>
      </c>
      <c r="D18" s="50">
        <v>6562974</v>
      </c>
      <c r="E18" s="49">
        <v>946</v>
      </c>
      <c r="F18" s="49">
        <v>834893</v>
      </c>
      <c r="G18" s="50"/>
      <c r="H18" s="50"/>
      <c r="I18" s="49"/>
      <c r="J18" s="49"/>
      <c r="K18" s="49">
        <v>2521.2</v>
      </c>
      <c r="L18" s="49">
        <v>205116</v>
      </c>
      <c r="M18" s="49">
        <v>38015</v>
      </c>
    </row>
    <row r="19" spans="1:13" ht="12.75">
      <c r="A19" s="49">
        <v>11</v>
      </c>
      <c r="B19" s="49" t="s">
        <v>92</v>
      </c>
      <c r="C19" s="50">
        <f t="shared" si="0"/>
        <v>7080641</v>
      </c>
      <c r="D19" s="50">
        <v>6097580</v>
      </c>
      <c r="E19" s="49">
        <v>967.8</v>
      </c>
      <c r="F19" s="49">
        <v>883584</v>
      </c>
      <c r="G19" s="50"/>
      <c r="H19" s="50"/>
      <c r="I19" s="49"/>
      <c r="J19" s="49"/>
      <c r="K19" s="49">
        <v>2690.1</v>
      </c>
      <c r="L19" s="49">
        <v>99477</v>
      </c>
      <c r="M19" s="49">
        <v>38015</v>
      </c>
    </row>
    <row r="20" spans="1:13" ht="12.75">
      <c r="A20" s="49">
        <v>12</v>
      </c>
      <c r="B20" s="49" t="s">
        <v>43</v>
      </c>
      <c r="C20" s="50">
        <f t="shared" si="0"/>
        <v>6586155</v>
      </c>
      <c r="D20" s="50">
        <v>5637055</v>
      </c>
      <c r="E20" s="49">
        <v>1068</v>
      </c>
      <c r="F20" s="49">
        <v>912385</v>
      </c>
      <c r="G20" s="50"/>
      <c r="H20" s="50"/>
      <c r="I20" s="49"/>
      <c r="J20" s="49"/>
      <c r="K20" s="49">
        <v>2465.4</v>
      </c>
      <c r="L20" s="49">
        <v>36715</v>
      </c>
      <c r="M20" s="49">
        <v>9015</v>
      </c>
    </row>
    <row r="21" spans="1:13" ht="12.75">
      <c r="A21" s="49">
        <v>13</v>
      </c>
      <c r="B21" s="49" t="s">
        <v>44</v>
      </c>
      <c r="C21" s="50">
        <f t="shared" si="0"/>
        <v>2527499</v>
      </c>
      <c r="D21" s="50">
        <v>771201</v>
      </c>
      <c r="E21" s="49">
        <v>2021.6</v>
      </c>
      <c r="F21" s="49">
        <v>1737410</v>
      </c>
      <c r="G21" s="50"/>
      <c r="H21" s="50"/>
      <c r="I21" s="49"/>
      <c r="J21" s="49"/>
      <c r="K21" s="49">
        <v>4458.6</v>
      </c>
      <c r="L21" s="49">
        <v>18888</v>
      </c>
      <c r="M21" s="49">
        <v>9015</v>
      </c>
    </row>
    <row r="22" spans="1:13" ht="12.75">
      <c r="A22" s="49">
        <v>14</v>
      </c>
      <c r="B22" s="49" t="s">
        <v>45</v>
      </c>
      <c r="C22" s="50">
        <f t="shared" si="0"/>
        <v>7113360</v>
      </c>
      <c r="D22" s="50">
        <v>6006005</v>
      </c>
      <c r="E22" s="49">
        <v>907.9</v>
      </c>
      <c r="F22" s="49">
        <v>776095</v>
      </c>
      <c r="G22" s="50"/>
      <c r="H22" s="50"/>
      <c r="I22" s="49"/>
      <c r="J22" s="49"/>
      <c r="K22" s="49">
        <v>2543.2</v>
      </c>
      <c r="L22" s="49">
        <v>331260</v>
      </c>
      <c r="M22" s="49">
        <v>5015</v>
      </c>
    </row>
    <row r="23" spans="1:13" ht="12.75">
      <c r="A23" s="49">
        <v>15</v>
      </c>
      <c r="B23" s="49" t="s">
        <v>46</v>
      </c>
      <c r="C23" s="50">
        <f t="shared" si="0"/>
        <v>2586470</v>
      </c>
      <c r="D23" s="50">
        <v>667800</v>
      </c>
      <c r="E23" s="49">
        <v>726</v>
      </c>
      <c r="F23" s="49">
        <v>1214778</v>
      </c>
      <c r="G23" s="50"/>
      <c r="H23" s="50"/>
      <c r="I23" s="49"/>
      <c r="J23" s="49"/>
      <c r="K23" s="49">
        <v>1753.2</v>
      </c>
      <c r="L23" s="49">
        <v>703892</v>
      </c>
      <c r="M23" s="49">
        <v>38015</v>
      </c>
    </row>
    <row r="24" spans="1:13" ht="12.75">
      <c r="A24" s="49">
        <v>16</v>
      </c>
      <c r="B24" s="49" t="s">
        <v>48</v>
      </c>
      <c r="C24" s="50">
        <f t="shared" si="0"/>
        <v>2899365</v>
      </c>
      <c r="D24" s="50">
        <v>1673813</v>
      </c>
      <c r="E24" s="49">
        <v>524</v>
      </c>
      <c r="F24" s="49">
        <v>854870</v>
      </c>
      <c r="G24" s="50"/>
      <c r="H24" s="50"/>
      <c r="I24" s="49"/>
      <c r="J24" s="49"/>
      <c r="K24" s="49">
        <v>795</v>
      </c>
      <c r="L24" s="49">
        <v>370682</v>
      </c>
      <c r="M24" s="49">
        <v>38015</v>
      </c>
    </row>
    <row r="25" spans="1:13" ht="12.75">
      <c r="A25" s="49">
        <v>17</v>
      </c>
      <c r="B25" s="49" t="s">
        <v>49</v>
      </c>
      <c r="C25" s="50">
        <f t="shared" si="0"/>
        <v>2815380</v>
      </c>
      <c r="D25" s="50">
        <v>1586660</v>
      </c>
      <c r="E25" s="49">
        <v>530</v>
      </c>
      <c r="F25" s="49">
        <v>858038</v>
      </c>
      <c r="G25" s="50"/>
      <c r="H25" s="50"/>
      <c r="I25" s="49"/>
      <c r="J25" s="49"/>
      <c r="K25" s="49">
        <v>795</v>
      </c>
      <c r="L25" s="49">
        <v>370682</v>
      </c>
      <c r="M25" s="49">
        <v>38015</v>
      </c>
    </row>
    <row r="26" spans="1:13" ht="12.75">
      <c r="A26" s="49">
        <v>18</v>
      </c>
      <c r="B26" s="49" t="s">
        <v>68</v>
      </c>
      <c r="C26" s="50">
        <f t="shared" si="0"/>
        <v>1871991</v>
      </c>
      <c r="D26" s="50">
        <v>989049</v>
      </c>
      <c r="E26" s="49">
        <v>500.6</v>
      </c>
      <c r="F26" s="49">
        <v>739723</v>
      </c>
      <c r="G26" s="50"/>
      <c r="H26" s="50"/>
      <c r="I26" s="49"/>
      <c r="J26" s="49"/>
      <c r="K26" s="49">
        <v>607.2</v>
      </c>
      <c r="L26" s="49">
        <v>143219</v>
      </c>
      <c r="M26" s="49">
        <v>38015</v>
      </c>
    </row>
    <row r="27" spans="1:13" ht="12.75">
      <c r="A27" s="49">
        <v>19</v>
      </c>
      <c r="B27" s="49" t="s">
        <v>50</v>
      </c>
      <c r="C27" s="50">
        <f t="shared" si="0"/>
        <v>8174443</v>
      </c>
      <c r="D27" s="50">
        <v>6329853</v>
      </c>
      <c r="E27" s="49">
        <v>1146</v>
      </c>
      <c r="F27" s="49">
        <v>992339</v>
      </c>
      <c r="G27" s="50"/>
      <c r="H27" s="50"/>
      <c r="I27" s="49"/>
      <c r="J27" s="49"/>
      <c r="K27" s="49">
        <v>2584</v>
      </c>
      <c r="L27" s="49">
        <v>852251</v>
      </c>
      <c r="M27" s="49">
        <v>33015</v>
      </c>
    </row>
    <row r="28" spans="1:13" ht="12.75">
      <c r="A28" s="49">
        <v>20</v>
      </c>
      <c r="B28" s="49" t="s">
        <v>51</v>
      </c>
      <c r="C28" s="50">
        <f t="shared" si="0"/>
        <v>1444100</v>
      </c>
      <c r="D28" s="50">
        <v>327175</v>
      </c>
      <c r="E28" s="49">
        <v>1123</v>
      </c>
      <c r="F28" s="49">
        <v>1078804</v>
      </c>
      <c r="G28" s="50"/>
      <c r="H28" s="50"/>
      <c r="I28" s="49"/>
      <c r="J28" s="49"/>
      <c r="K28" s="49">
        <v>2542</v>
      </c>
      <c r="L28" s="49">
        <v>38121</v>
      </c>
      <c r="M28" s="49">
        <v>5015</v>
      </c>
    </row>
    <row r="29" spans="1:13" ht="12.75">
      <c r="A29" s="49">
        <v>21</v>
      </c>
      <c r="B29" s="49" t="s">
        <v>52</v>
      </c>
      <c r="C29" s="50">
        <f t="shared" si="0"/>
        <v>7331393</v>
      </c>
      <c r="D29" s="50">
        <v>6232422</v>
      </c>
      <c r="E29" s="49">
        <v>1174</v>
      </c>
      <c r="F29" s="49">
        <v>1056565</v>
      </c>
      <c r="G29" s="50"/>
      <c r="H29" s="50"/>
      <c r="I29" s="49"/>
      <c r="J29" s="49"/>
      <c r="K29" s="49">
        <v>2512</v>
      </c>
      <c r="L29" s="49">
        <v>42406</v>
      </c>
      <c r="M29" s="49">
        <v>38015</v>
      </c>
    </row>
    <row r="30" spans="1:13" ht="12.75">
      <c r="A30" s="49">
        <v>22</v>
      </c>
      <c r="B30" s="49" t="s">
        <v>53</v>
      </c>
      <c r="C30" s="50">
        <f t="shared" si="0"/>
        <v>7169671</v>
      </c>
      <c r="D30" s="50">
        <v>6032788</v>
      </c>
      <c r="E30" s="49">
        <v>902</v>
      </c>
      <c r="F30" s="49">
        <v>808775</v>
      </c>
      <c r="G30" s="50"/>
      <c r="H30" s="50"/>
      <c r="I30" s="49"/>
      <c r="J30" s="49"/>
      <c r="K30" s="49">
        <v>2497.1</v>
      </c>
      <c r="L30" s="49">
        <v>328108</v>
      </c>
      <c r="M30" s="49">
        <v>5015</v>
      </c>
    </row>
    <row r="31" spans="1:13" ht="12.75">
      <c r="A31" s="49">
        <v>23</v>
      </c>
      <c r="B31" s="49" t="s">
        <v>54</v>
      </c>
      <c r="C31" s="50">
        <f>D31+F31+L31+H31</f>
        <v>14810922</v>
      </c>
      <c r="D31" s="50">
        <v>8752041</v>
      </c>
      <c r="E31" s="49"/>
      <c r="F31" s="49"/>
      <c r="G31" s="50">
        <v>4</v>
      </c>
      <c r="H31" s="49">
        <v>5000008</v>
      </c>
      <c r="I31" s="49"/>
      <c r="J31" s="49"/>
      <c r="K31" s="49">
        <v>5806.1</v>
      </c>
      <c r="L31" s="49">
        <v>1058873</v>
      </c>
      <c r="M31" s="49">
        <v>9015</v>
      </c>
    </row>
    <row r="32" spans="1:13" ht="12.75">
      <c r="A32" s="49">
        <v>24</v>
      </c>
      <c r="B32" s="49" t="s">
        <v>28</v>
      </c>
      <c r="C32" s="50">
        <f>D32+F32+L32</f>
        <v>2080830</v>
      </c>
      <c r="D32" s="50">
        <v>804043</v>
      </c>
      <c r="E32" s="49">
        <v>741.3</v>
      </c>
      <c r="F32" s="49">
        <v>637683</v>
      </c>
      <c r="G32" s="50"/>
      <c r="H32" s="50"/>
      <c r="I32" s="49"/>
      <c r="J32" s="49"/>
      <c r="K32" s="49">
        <v>2042.88</v>
      </c>
      <c r="L32" s="49">
        <v>639104</v>
      </c>
      <c r="M32" s="49">
        <v>33015</v>
      </c>
    </row>
    <row r="33" spans="1:13" ht="12.75">
      <c r="A33" s="49">
        <v>25</v>
      </c>
      <c r="B33" s="49" t="s">
        <v>55</v>
      </c>
      <c r="C33" s="50">
        <f>D33+F33+L33</f>
        <v>3002923</v>
      </c>
      <c r="D33" s="50">
        <v>1998867</v>
      </c>
      <c r="E33" s="49">
        <v>564</v>
      </c>
      <c r="F33" s="49">
        <v>812791</v>
      </c>
      <c r="G33" s="50"/>
      <c r="H33" s="50"/>
      <c r="I33" s="49"/>
      <c r="J33" s="49"/>
      <c r="K33" s="49">
        <v>622</v>
      </c>
      <c r="L33" s="49">
        <v>191265</v>
      </c>
      <c r="M33" s="49">
        <v>38015</v>
      </c>
    </row>
    <row r="34" spans="1:13" ht="12.75">
      <c r="A34" s="49">
        <v>26</v>
      </c>
      <c r="B34" s="49" t="s">
        <v>56</v>
      </c>
      <c r="C34" s="50">
        <f>D34+F34+L34</f>
        <v>3874898</v>
      </c>
      <c r="D34" s="50">
        <v>2280421</v>
      </c>
      <c r="E34" s="49">
        <v>770</v>
      </c>
      <c r="F34" s="49">
        <v>1056620</v>
      </c>
      <c r="G34" s="50"/>
      <c r="H34" s="50"/>
      <c r="I34" s="49"/>
      <c r="J34" s="49"/>
      <c r="K34" s="49">
        <v>773.6</v>
      </c>
      <c r="L34" s="49">
        <v>537857</v>
      </c>
      <c r="M34" s="49">
        <v>38015</v>
      </c>
    </row>
    <row r="35" spans="1:13" ht="12.75">
      <c r="A35" s="49">
        <v>27</v>
      </c>
      <c r="B35" s="49" t="s">
        <v>57</v>
      </c>
      <c r="C35" s="50">
        <f>D35+F35+L35+H35</f>
        <v>7737819</v>
      </c>
      <c r="D35" s="50">
        <v>4153187</v>
      </c>
      <c r="E35" s="49">
        <v>612.2</v>
      </c>
      <c r="F35" s="49">
        <v>616672</v>
      </c>
      <c r="G35" s="50">
        <v>2</v>
      </c>
      <c r="H35" s="49">
        <v>2500004</v>
      </c>
      <c r="I35" s="49"/>
      <c r="J35" s="49"/>
      <c r="K35" s="49">
        <v>2742.4</v>
      </c>
      <c r="L35" s="49">
        <v>467956</v>
      </c>
      <c r="M35" s="49">
        <v>5015</v>
      </c>
    </row>
    <row r="36" spans="1:13" ht="12.75">
      <c r="A36" s="49">
        <v>28</v>
      </c>
      <c r="B36" s="49" t="s">
        <v>58</v>
      </c>
      <c r="C36" s="50">
        <f aca="true" t="shared" si="1" ref="C36:C46">D36+F36+L36</f>
        <v>2018826</v>
      </c>
      <c r="D36" s="50">
        <v>1017194</v>
      </c>
      <c r="E36" s="49">
        <v>485.7</v>
      </c>
      <c r="F36" s="49">
        <v>700215</v>
      </c>
      <c r="G36" s="50"/>
      <c r="H36" s="50"/>
      <c r="I36" s="49"/>
      <c r="J36" s="49"/>
      <c r="K36" s="49">
        <v>712.3</v>
      </c>
      <c r="L36" s="49">
        <v>301417</v>
      </c>
      <c r="M36" s="49">
        <v>5015</v>
      </c>
    </row>
    <row r="37" spans="1:13" ht="12.75">
      <c r="A37" s="49">
        <v>29</v>
      </c>
      <c r="B37" s="49" t="s">
        <v>59</v>
      </c>
      <c r="C37" s="50">
        <f t="shared" si="1"/>
        <v>4494250</v>
      </c>
      <c r="D37" s="50">
        <v>3686217</v>
      </c>
      <c r="E37" s="49">
        <v>595.8</v>
      </c>
      <c r="F37" s="49">
        <v>571392</v>
      </c>
      <c r="G37" s="50"/>
      <c r="H37" s="50"/>
      <c r="I37" s="49"/>
      <c r="J37" s="49"/>
      <c r="K37" s="49">
        <v>1195.7</v>
      </c>
      <c r="L37" s="49">
        <v>236641</v>
      </c>
      <c r="M37" s="49">
        <v>33015</v>
      </c>
    </row>
    <row r="38" spans="1:13" ht="12.75">
      <c r="A38" s="49">
        <v>30</v>
      </c>
      <c r="B38" s="49" t="s">
        <v>63</v>
      </c>
      <c r="C38" s="50">
        <f t="shared" si="1"/>
        <v>2417369</v>
      </c>
      <c r="D38" s="50">
        <v>1350336</v>
      </c>
      <c r="E38" s="49">
        <v>573</v>
      </c>
      <c r="F38" s="49">
        <v>828698</v>
      </c>
      <c r="G38" s="50"/>
      <c r="H38" s="50"/>
      <c r="I38" s="49"/>
      <c r="J38" s="49"/>
      <c r="K38" s="49">
        <v>680.7</v>
      </c>
      <c r="L38" s="49">
        <v>238335</v>
      </c>
      <c r="M38" s="49"/>
    </row>
    <row r="39" spans="1:13" ht="12.75">
      <c r="A39" s="49">
        <v>31</v>
      </c>
      <c r="B39" s="49" t="s">
        <v>64</v>
      </c>
      <c r="C39" s="50">
        <f t="shared" si="1"/>
        <v>2970824</v>
      </c>
      <c r="D39" s="50">
        <v>1904916</v>
      </c>
      <c r="E39" s="49">
        <v>570.8</v>
      </c>
      <c r="F39" s="49">
        <v>827573</v>
      </c>
      <c r="G39" s="50"/>
      <c r="H39" s="50"/>
      <c r="I39" s="49" t="s">
        <v>1</v>
      </c>
      <c r="J39" s="49"/>
      <c r="K39" s="49">
        <v>680.7</v>
      </c>
      <c r="L39" s="49">
        <v>238335</v>
      </c>
      <c r="M39" s="49">
        <v>38015</v>
      </c>
    </row>
    <row r="40" spans="1:13" ht="12.75">
      <c r="A40" s="49">
        <v>32</v>
      </c>
      <c r="B40" s="49" t="s">
        <v>65</v>
      </c>
      <c r="C40" s="50">
        <f t="shared" si="1"/>
        <v>2960813</v>
      </c>
      <c r="D40" s="50">
        <v>1893512</v>
      </c>
      <c r="E40" s="49">
        <v>573.6</v>
      </c>
      <c r="F40" s="49">
        <v>828966</v>
      </c>
      <c r="G40" s="50" t="s">
        <v>1</v>
      </c>
      <c r="H40" s="50" t="s">
        <v>1</v>
      </c>
      <c r="I40" s="49"/>
      <c r="J40" s="49"/>
      <c r="K40" s="49">
        <v>680.7</v>
      </c>
      <c r="L40" s="49">
        <v>238335</v>
      </c>
      <c r="M40" s="49">
        <v>38015</v>
      </c>
    </row>
    <row r="41" spans="1:13" ht="12.75">
      <c r="A41" s="49">
        <v>33</v>
      </c>
      <c r="B41" s="49" t="s">
        <v>66</v>
      </c>
      <c r="C41" s="50">
        <f t="shared" si="1"/>
        <v>2333303</v>
      </c>
      <c r="D41" s="50">
        <v>1356237</v>
      </c>
      <c r="E41" s="49">
        <v>520.1</v>
      </c>
      <c r="F41" s="49">
        <v>738731</v>
      </c>
      <c r="G41" s="50" t="s">
        <v>1</v>
      </c>
      <c r="H41" s="50" t="s">
        <v>1</v>
      </c>
      <c r="I41" s="49"/>
      <c r="J41" s="49"/>
      <c r="K41" s="49">
        <v>640</v>
      </c>
      <c r="L41" s="49">
        <v>238335</v>
      </c>
      <c r="M41" s="49">
        <v>38015</v>
      </c>
    </row>
    <row r="42" spans="1:13" ht="12.75">
      <c r="A42" s="49">
        <v>34</v>
      </c>
      <c r="B42" s="49" t="s">
        <v>67</v>
      </c>
      <c r="C42" s="50">
        <f t="shared" si="1"/>
        <v>2971399</v>
      </c>
      <c r="D42" s="50">
        <v>1903283</v>
      </c>
      <c r="E42" s="49">
        <v>576</v>
      </c>
      <c r="F42" s="49">
        <v>829781</v>
      </c>
      <c r="G42" s="50" t="s">
        <v>1</v>
      </c>
      <c r="H42" s="50" t="s">
        <v>1</v>
      </c>
      <c r="I42" s="49"/>
      <c r="J42" s="49"/>
      <c r="K42" s="49">
        <v>680.7</v>
      </c>
      <c r="L42" s="49">
        <v>238335</v>
      </c>
      <c r="M42" s="49">
        <v>38015</v>
      </c>
    </row>
    <row r="43" spans="1:13" ht="12.75">
      <c r="A43" s="56">
        <v>35</v>
      </c>
      <c r="B43" s="56" t="s">
        <v>69</v>
      </c>
      <c r="C43" s="50">
        <f t="shared" si="1"/>
        <v>2958898</v>
      </c>
      <c r="D43" s="50">
        <v>1900064</v>
      </c>
      <c r="E43" s="56">
        <v>572</v>
      </c>
      <c r="F43" s="56">
        <v>820499</v>
      </c>
      <c r="G43" s="56"/>
      <c r="H43" s="56"/>
      <c r="I43" s="56"/>
      <c r="J43" s="56"/>
      <c r="K43" s="56">
        <v>680.7</v>
      </c>
      <c r="L43" s="49">
        <v>238335</v>
      </c>
      <c r="M43" s="49">
        <v>38015</v>
      </c>
    </row>
    <row r="44" spans="1:13" ht="12.75">
      <c r="A44" s="49">
        <v>36</v>
      </c>
      <c r="B44" s="49" t="s">
        <v>60</v>
      </c>
      <c r="C44" s="50">
        <f t="shared" si="1"/>
        <v>2593684</v>
      </c>
      <c r="D44" s="50">
        <v>1033424</v>
      </c>
      <c r="E44" s="49">
        <v>1299</v>
      </c>
      <c r="F44" s="49">
        <v>1093851</v>
      </c>
      <c r="G44" s="50"/>
      <c r="H44" s="50"/>
      <c r="I44" s="49"/>
      <c r="J44" s="49"/>
      <c r="K44" s="49">
        <v>3462</v>
      </c>
      <c r="L44" s="49">
        <v>466409</v>
      </c>
      <c r="M44" s="49">
        <v>38015</v>
      </c>
    </row>
    <row r="45" spans="1:13" ht="12.75">
      <c r="A45" s="49">
        <v>37</v>
      </c>
      <c r="B45" s="49" t="s">
        <v>61</v>
      </c>
      <c r="C45" s="50">
        <f t="shared" si="1"/>
        <v>6970153</v>
      </c>
      <c r="D45" s="50">
        <v>5677186</v>
      </c>
      <c r="E45" s="49">
        <v>1032</v>
      </c>
      <c r="F45" s="49">
        <v>906359</v>
      </c>
      <c r="G45" s="50"/>
      <c r="H45" s="50"/>
      <c r="I45" s="49"/>
      <c r="J45" s="49"/>
      <c r="K45" s="49">
        <v>2154.3</v>
      </c>
      <c r="L45" s="49">
        <v>386608</v>
      </c>
      <c r="M45" s="49">
        <v>38015</v>
      </c>
    </row>
    <row r="46" spans="1:13" ht="12.75">
      <c r="A46" s="49">
        <v>38</v>
      </c>
      <c r="B46" s="49" t="s">
        <v>62</v>
      </c>
      <c r="C46" s="50">
        <f t="shared" si="1"/>
        <v>4069466</v>
      </c>
      <c r="D46" s="50">
        <v>2673334</v>
      </c>
      <c r="E46" s="49">
        <v>897.2</v>
      </c>
      <c r="F46" s="49">
        <v>1252098</v>
      </c>
      <c r="G46" s="50"/>
      <c r="H46" s="50"/>
      <c r="I46" s="49"/>
      <c r="J46" s="49"/>
      <c r="K46" s="49">
        <v>931</v>
      </c>
      <c r="L46" s="49">
        <v>144034</v>
      </c>
      <c r="M46" s="49">
        <v>38015</v>
      </c>
    </row>
    <row r="47" spans="1:13" ht="12.75">
      <c r="A47" s="49"/>
      <c r="B47" s="49"/>
      <c r="C47" s="50"/>
      <c r="D47" s="49"/>
      <c r="E47" s="102"/>
      <c r="F47" s="49"/>
      <c r="G47" s="50"/>
      <c r="H47" s="50"/>
      <c r="I47" s="49"/>
      <c r="J47" s="49"/>
      <c r="K47" s="102"/>
      <c r="L47" s="87"/>
      <c r="M47" s="138"/>
    </row>
    <row r="48" spans="1:13" s="155" customFormat="1" ht="12.75">
      <c r="A48" s="152"/>
      <c r="B48" s="152" t="s">
        <v>105</v>
      </c>
      <c r="C48" s="153">
        <f>D48+F48+H48+L48+M48</f>
        <v>176932695</v>
      </c>
      <c r="D48" s="154">
        <f>SUM(D9:D47)</f>
        <v>124632941</v>
      </c>
      <c r="E48" s="153">
        <f>SUM(E9:E47)</f>
        <v>30311.499999999996</v>
      </c>
      <c r="F48" s="154">
        <f>SUM(F9:F47)</f>
        <v>32653622</v>
      </c>
      <c r="G48" s="153"/>
      <c r="H48" s="153">
        <f>SUM(H9:H47)</f>
        <v>7500012</v>
      </c>
      <c r="I48" s="154"/>
      <c r="J48" s="154"/>
      <c r="K48" s="153">
        <f>SUM(K9:K47)</f>
        <v>70426.47999999998</v>
      </c>
      <c r="L48" s="151">
        <f>SUM(L9:L47)</f>
        <v>11143565</v>
      </c>
      <c r="M48" s="154">
        <f>SUM(M9:M47)</f>
        <v>1002555</v>
      </c>
    </row>
    <row r="49" spans="1:13" ht="12.75">
      <c r="A49" s="49"/>
      <c r="B49" s="49"/>
      <c r="C49" s="50"/>
      <c r="D49" s="49"/>
      <c r="E49" s="102"/>
      <c r="F49" s="49"/>
      <c r="G49" s="50" t="s">
        <v>1</v>
      </c>
      <c r="H49" s="50" t="s">
        <v>1</v>
      </c>
      <c r="I49" s="49"/>
      <c r="J49" s="49"/>
      <c r="K49" s="102"/>
      <c r="L49" s="87"/>
      <c r="M49" s="112"/>
    </row>
  </sheetData>
  <mergeCells count="8">
    <mergeCell ref="E5:F5"/>
    <mergeCell ref="G5:H5"/>
    <mergeCell ref="I5:J5"/>
    <mergeCell ref="K5:L5"/>
    <mergeCell ref="J1:M1"/>
    <mergeCell ref="A2:M2"/>
    <mergeCell ref="D3:L3"/>
    <mergeCell ref="E4:L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view="pageBreakPreview" zoomScaleSheetLayoutView="100" workbookViewId="0" topLeftCell="Q35">
      <selection activeCell="Q47" sqref="A47:IV47"/>
    </sheetView>
  </sheetViews>
  <sheetFormatPr defaultColWidth="9.00390625" defaultRowHeight="12.75"/>
  <cols>
    <col min="1" max="1" width="5.75390625" style="76" bestFit="1" customWidth="1"/>
    <col min="2" max="2" width="18.25390625" style="76" customWidth="1"/>
    <col min="3" max="4" width="13.00390625" style="76" customWidth="1"/>
    <col min="5" max="5" width="11.125" style="76" customWidth="1"/>
    <col min="6" max="6" width="9.00390625" style="76" customWidth="1"/>
    <col min="7" max="7" width="6.125" style="76" customWidth="1"/>
    <col min="8" max="8" width="7.625" style="76" customWidth="1"/>
    <col min="9" max="9" width="10.625" style="76" customWidth="1"/>
    <col min="10" max="10" width="11.25390625" style="76" customWidth="1"/>
    <col min="11" max="11" width="9.875" style="76" customWidth="1"/>
    <col min="12" max="14" width="11.25390625" style="76" customWidth="1"/>
    <col min="15" max="15" width="9.625" style="76" customWidth="1"/>
    <col min="16" max="16" width="11.875" style="76" customWidth="1"/>
    <col min="17" max="18" width="9.625" style="3" customWidth="1"/>
    <col min="19" max="19" width="10.25390625" style="76" customWidth="1"/>
    <col min="20" max="20" width="9.75390625" style="76" customWidth="1"/>
    <col min="21" max="21" width="8.625" style="76" customWidth="1"/>
    <col min="22" max="23" width="11.375" style="84" customWidth="1"/>
    <col min="24" max="24" width="12.875" style="142" customWidth="1"/>
    <col min="25" max="25" width="9.125" style="76" customWidth="1"/>
    <col min="26" max="29" width="9.125" style="53" customWidth="1"/>
  </cols>
  <sheetData>
    <row r="1" spans="5:12" ht="62.25" customHeight="1">
      <c r="E1" s="185" t="s">
        <v>93</v>
      </c>
      <c r="F1" s="185"/>
      <c r="G1" s="185"/>
      <c r="H1" s="185"/>
      <c r="I1" s="185"/>
      <c r="J1" s="185"/>
      <c r="K1" s="185"/>
      <c r="L1" s="185"/>
    </row>
    <row r="2" ht="12.75">
      <c r="B2" s="76" t="s">
        <v>1</v>
      </c>
    </row>
    <row r="3" spans="1:24" ht="12.75">
      <c r="A3" s="77"/>
      <c r="B3" s="77"/>
      <c r="C3" s="129"/>
      <c r="D3" s="186" t="s">
        <v>77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30"/>
      <c r="P3" s="131"/>
      <c r="Q3" s="132"/>
      <c r="R3" s="132"/>
      <c r="S3" s="132"/>
      <c r="T3" s="132"/>
      <c r="U3" s="132"/>
      <c r="V3" s="131"/>
      <c r="W3" s="131"/>
      <c r="X3" s="140"/>
    </row>
    <row r="4" spans="1:24" ht="63.75">
      <c r="A4" s="90" t="s">
        <v>1</v>
      </c>
      <c r="B4" s="90" t="s">
        <v>1</v>
      </c>
      <c r="C4" s="133"/>
      <c r="D4" s="129"/>
      <c r="E4" s="188" t="s">
        <v>78</v>
      </c>
      <c r="F4" s="189"/>
      <c r="G4" s="189"/>
      <c r="H4" s="189"/>
      <c r="I4" s="189"/>
      <c r="J4" s="189"/>
      <c r="K4" s="189"/>
      <c r="L4" s="189"/>
      <c r="M4" s="189"/>
      <c r="N4" s="189"/>
      <c r="O4" s="190" t="s">
        <v>1</v>
      </c>
      <c r="P4" s="191"/>
      <c r="Q4" s="192" t="s">
        <v>1</v>
      </c>
      <c r="R4" s="193"/>
      <c r="S4" s="190" t="s">
        <v>1</v>
      </c>
      <c r="T4" s="191"/>
      <c r="U4" s="194" t="s">
        <v>1</v>
      </c>
      <c r="V4" s="195"/>
      <c r="W4" s="134" t="s">
        <v>103</v>
      </c>
      <c r="X4" s="140"/>
    </row>
    <row r="5" spans="1:24" ht="38.25">
      <c r="A5" s="93" t="s">
        <v>79</v>
      </c>
      <c r="B5" s="94" t="s">
        <v>9</v>
      </c>
      <c r="C5" s="99" t="s">
        <v>3</v>
      </c>
      <c r="D5" s="99" t="s">
        <v>16</v>
      </c>
      <c r="E5" s="188" t="s">
        <v>80</v>
      </c>
      <c r="F5" s="196"/>
      <c r="G5" s="188" t="s">
        <v>81</v>
      </c>
      <c r="H5" s="196"/>
      <c r="I5" s="188" t="s">
        <v>82</v>
      </c>
      <c r="J5" s="196"/>
      <c r="K5" s="188" t="s">
        <v>83</v>
      </c>
      <c r="L5" s="196"/>
      <c r="M5" s="188" t="s">
        <v>84</v>
      </c>
      <c r="N5" s="189"/>
      <c r="O5" s="197" t="s">
        <v>85</v>
      </c>
      <c r="P5" s="198"/>
      <c r="Q5" s="183" t="s">
        <v>86</v>
      </c>
      <c r="R5" s="184"/>
      <c r="S5" s="197" t="s">
        <v>87</v>
      </c>
      <c r="T5" s="198"/>
      <c r="U5" s="184" t="s">
        <v>88</v>
      </c>
      <c r="V5" s="198"/>
      <c r="W5" s="96"/>
      <c r="X5" s="140"/>
    </row>
    <row r="6" spans="1:24" ht="21.75" customHeight="1">
      <c r="A6" s="97"/>
      <c r="B6" s="80"/>
      <c r="C6" s="80" t="s">
        <v>26</v>
      </c>
      <c r="D6" s="135" t="s">
        <v>26</v>
      </c>
      <c r="E6" s="99" t="s">
        <v>89</v>
      </c>
      <c r="F6" s="95" t="s">
        <v>26</v>
      </c>
      <c r="G6" s="95" t="s">
        <v>89</v>
      </c>
      <c r="H6" s="95" t="s">
        <v>26</v>
      </c>
      <c r="I6" s="95" t="s">
        <v>89</v>
      </c>
      <c r="J6" s="95" t="s">
        <v>26</v>
      </c>
      <c r="K6" s="95" t="s">
        <v>89</v>
      </c>
      <c r="L6" s="95" t="s">
        <v>26</v>
      </c>
      <c r="M6" s="95" t="s">
        <v>89</v>
      </c>
      <c r="N6" s="95"/>
      <c r="O6" s="99" t="s">
        <v>23</v>
      </c>
      <c r="P6" s="96" t="s">
        <v>90</v>
      </c>
      <c r="Q6" s="100" t="s">
        <v>91</v>
      </c>
      <c r="R6" s="100" t="s">
        <v>90</v>
      </c>
      <c r="S6" s="99" t="s">
        <v>24</v>
      </c>
      <c r="T6" s="96" t="s">
        <v>26</v>
      </c>
      <c r="U6" s="101" t="s">
        <v>24</v>
      </c>
      <c r="V6" s="85" t="s">
        <v>26</v>
      </c>
      <c r="W6" s="85" t="s">
        <v>26</v>
      </c>
      <c r="X6" s="140"/>
    </row>
    <row r="7" spans="1:24" ht="12.75">
      <c r="A7" s="89">
        <v>1</v>
      </c>
      <c r="B7" s="79">
        <v>2</v>
      </c>
      <c r="C7" s="79">
        <v>3</v>
      </c>
      <c r="D7" s="79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/>
      <c r="O7" s="81">
        <v>15</v>
      </c>
      <c r="P7" s="97">
        <v>16</v>
      </c>
      <c r="Q7" s="39">
        <v>17</v>
      </c>
      <c r="R7" s="39">
        <v>18</v>
      </c>
      <c r="S7" s="80">
        <v>19</v>
      </c>
      <c r="T7" s="80">
        <v>20</v>
      </c>
      <c r="U7" s="82">
        <v>21</v>
      </c>
      <c r="V7" s="86">
        <v>22</v>
      </c>
      <c r="W7" s="86">
        <v>23</v>
      </c>
      <c r="X7" s="140"/>
    </row>
    <row r="8" spans="1:24" ht="12.75">
      <c r="A8" s="89"/>
      <c r="B8" s="79"/>
      <c r="C8" s="79"/>
      <c r="D8" s="79"/>
      <c r="E8" s="89"/>
      <c r="F8" s="89"/>
      <c r="G8" s="89"/>
      <c r="H8" s="89"/>
      <c r="I8" s="89"/>
      <c r="J8" s="89"/>
      <c r="K8" s="89"/>
      <c r="L8" s="89"/>
      <c r="M8" s="89"/>
      <c r="N8" s="89"/>
      <c r="O8" s="92"/>
      <c r="P8" s="97"/>
      <c r="Q8" s="39"/>
      <c r="R8" s="39"/>
      <c r="S8" s="89"/>
      <c r="T8" s="89"/>
      <c r="U8" s="82"/>
      <c r="V8" s="86"/>
      <c r="W8" s="86"/>
      <c r="X8" s="140"/>
    </row>
    <row r="9" spans="1:24" ht="12.75">
      <c r="A9" s="49">
        <v>1</v>
      </c>
      <c r="B9" s="49" t="s">
        <v>31</v>
      </c>
      <c r="C9" s="49">
        <v>2554833</v>
      </c>
      <c r="D9" s="50">
        <f>F9+J9+N9+L9</f>
        <v>2032974</v>
      </c>
      <c r="E9" s="49">
        <v>713</v>
      </c>
      <c r="F9" s="136">
        <v>219968</v>
      </c>
      <c r="G9" s="49"/>
      <c r="H9" s="49"/>
      <c r="I9" s="49">
        <v>528</v>
      </c>
      <c r="J9" s="83">
        <v>331862</v>
      </c>
      <c r="K9" s="49">
        <v>652.3</v>
      </c>
      <c r="L9" s="137">
        <v>1161283</v>
      </c>
      <c r="M9" s="49">
        <v>256</v>
      </c>
      <c r="N9" s="49">
        <v>319861</v>
      </c>
      <c r="O9" s="49">
        <v>475.4</v>
      </c>
      <c r="P9" s="49">
        <v>431047</v>
      </c>
      <c r="Q9" s="50"/>
      <c r="R9" s="50"/>
      <c r="S9" s="49"/>
      <c r="T9" s="49"/>
      <c r="U9" s="49">
        <v>1954.9</v>
      </c>
      <c r="V9" s="49">
        <v>52797</v>
      </c>
      <c r="W9" s="49">
        <v>38015</v>
      </c>
      <c r="X9" s="140">
        <f>SUM(C9:W9)</f>
        <v>7147219.600000001</v>
      </c>
    </row>
    <row r="10" spans="1:24" ht="12.75">
      <c r="A10" s="49">
        <v>2</v>
      </c>
      <c r="B10" s="49" t="s">
        <v>70</v>
      </c>
      <c r="C10" s="49">
        <v>7591742</v>
      </c>
      <c r="D10" s="50">
        <f aca="true" t="shared" si="0" ref="D10:D46">F10+J10+N10+L10</f>
        <v>5903554</v>
      </c>
      <c r="E10" s="49">
        <v>247.9</v>
      </c>
      <c r="F10" s="136">
        <v>596763</v>
      </c>
      <c r="G10" s="49"/>
      <c r="H10" s="49"/>
      <c r="I10" s="49"/>
      <c r="J10" s="83"/>
      <c r="K10" s="49">
        <v>25</v>
      </c>
      <c r="L10" s="137">
        <v>165698</v>
      </c>
      <c r="M10" s="49">
        <v>4582</v>
      </c>
      <c r="N10" s="49">
        <v>5141093</v>
      </c>
      <c r="O10" s="49">
        <v>1378.8</v>
      </c>
      <c r="P10" s="49">
        <v>1176432</v>
      </c>
      <c r="Q10" s="50"/>
      <c r="R10" s="50"/>
      <c r="S10" s="49"/>
      <c r="T10" s="49"/>
      <c r="U10" s="49">
        <v>3898.1</v>
      </c>
      <c r="V10" s="49">
        <v>473741</v>
      </c>
      <c r="W10" s="49">
        <v>38015</v>
      </c>
      <c r="X10" s="140">
        <f aca="true" t="shared" si="1" ref="X10:X46">SUM(C10:W10)</f>
        <v>21097169.8</v>
      </c>
    </row>
    <row r="11" spans="1:24" ht="12.75">
      <c r="A11" s="49">
        <v>3</v>
      </c>
      <c r="B11" s="49" t="s">
        <v>33</v>
      </c>
      <c r="C11" s="49">
        <v>6483395</v>
      </c>
      <c r="D11" s="50">
        <f t="shared" si="0"/>
        <v>5339565</v>
      </c>
      <c r="E11" s="49">
        <v>141</v>
      </c>
      <c r="F11" s="136">
        <v>380063</v>
      </c>
      <c r="G11" s="49"/>
      <c r="H11" s="49"/>
      <c r="I11" s="49">
        <v>419.2</v>
      </c>
      <c r="J11" s="83">
        <v>407873</v>
      </c>
      <c r="K11" s="49">
        <v>781.9</v>
      </c>
      <c r="L11" s="137">
        <v>1223620</v>
      </c>
      <c r="M11" s="49">
        <v>2258.4</v>
      </c>
      <c r="N11" s="49">
        <v>3328009</v>
      </c>
      <c r="O11" s="49">
        <v>832.4</v>
      </c>
      <c r="P11" s="49">
        <v>776742</v>
      </c>
      <c r="Q11" s="50"/>
      <c r="R11" s="50"/>
      <c r="S11" s="49"/>
      <c r="T11" s="49"/>
      <c r="U11" s="49">
        <v>2170.6</v>
      </c>
      <c r="V11" s="49">
        <v>362074</v>
      </c>
      <c r="W11" s="49">
        <v>5015</v>
      </c>
      <c r="X11" s="140">
        <f t="shared" si="1"/>
        <v>18312959.5</v>
      </c>
    </row>
    <row r="12" spans="1:24" ht="12.75">
      <c r="A12" s="49">
        <v>4</v>
      </c>
      <c r="B12" s="49" t="s">
        <v>34</v>
      </c>
      <c r="C12" s="49">
        <v>1877645</v>
      </c>
      <c r="D12" s="50">
        <f t="shared" si="0"/>
        <v>1017584</v>
      </c>
      <c r="E12" s="49">
        <v>257</v>
      </c>
      <c r="F12" s="136">
        <v>85300</v>
      </c>
      <c r="G12" s="49"/>
      <c r="H12" s="49"/>
      <c r="I12" s="49">
        <v>93.8</v>
      </c>
      <c r="J12" s="83">
        <v>84558</v>
      </c>
      <c r="K12" s="49">
        <v>222</v>
      </c>
      <c r="L12" s="137">
        <v>253675</v>
      </c>
      <c r="M12" s="49">
        <v>405.6</v>
      </c>
      <c r="N12" s="49">
        <v>594051</v>
      </c>
      <c r="O12" s="49">
        <v>484</v>
      </c>
      <c r="P12" s="49">
        <v>689159</v>
      </c>
      <c r="Q12" s="50"/>
      <c r="R12" s="50"/>
      <c r="S12" s="49"/>
      <c r="T12" s="49" t="s">
        <v>1</v>
      </c>
      <c r="U12" s="49">
        <v>648.8</v>
      </c>
      <c r="V12" s="49">
        <v>165887</v>
      </c>
      <c r="W12" s="49">
        <v>5015</v>
      </c>
      <c r="X12" s="140">
        <f t="shared" si="1"/>
        <v>4774985.2</v>
      </c>
    </row>
    <row r="13" spans="1:24" ht="12.75">
      <c r="A13" s="49">
        <v>5</v>
      </c>
      <c r="B13" s="49" t="s">
        <v>36</v>
      </c>
      <c r="C13" s="49">
        <v>2001632</v>
      </c>
      <c r="D13" s="50">
        <f t="shared" si="0"/>
        <v>1017584</v>
      </c>
      <c r="E13" s="49">
        <v>257</v>
      </c>
      <c r="F13" s="136">
        <v>85300</v>
      </c>
      <c r="G13" s="49" t="s">
        <v>1</v>
      </c>
      <c r="H13" s="49"/>
      <c r="I13" s="49">
        <v>93.8</v>
      </c>
      <c r="J13" s="83">
        <v>84558</v>
      </c>
      <c r="K13" s="49">
        <v>222</v>
      </c>
      <c r="L13" s="137">
        <v>253675</v>
      </c>
      <c r="M13" s="49">
        <v>405.6</v>
      </c>
      <c r="N13" s="49">
        <v>594051</v>
      </c>
      <c r="O13" s="49">
        <v>485</v>
      </c>
      <c r="P13" s="49">
        <v>700170</v>
      </c>
      <c r="Q13" s="50"/>
      <c r="R13" s="50"/>
      <c r="S13" s="49"/>
      <c r="T13" s="49"/>
      <c r="U13" s="49">
        <v>614.7</v>
      </c>
      <c r="V13" s="49">
        <v>278863</v>
      </c>
      <c r="W13" s="49">
        <v>5015</v>
      </c>
      <c r="X13" s="140">
        <f t="shared" si="1"/>
        <v>5022926.100000001</v>
      </c>
    </row>
    <row r="14" spans="1:24" ht="12.75">
      <c r="A14" s="49">
        <v>6</v>
      </c>
      <c r="B14" s="49" t="s">
        <v>37</v>
      </c>
      <c r="C14" s="49">
        <v>6993794</v>
      </c>
      <c r="D14" s="50">
        <f t="shared" si="0"/>
        <v>6044781</v>
      </c>
      <c r="E14" s="49">
        <v>1410</v>
      </c>
      <c r="F14" s="136">
        <v>380063</v>
      </c>
      <c r="G14" s="49"/>
      <c r="H14" s="49"/>
      <c r="I14" s="49">
        <v>444.06</v>
      </c>
      <c r="J14" s="83">
        <v>457824</v>
      </c>
      <c r="K14" s="49">
        <v>1192.3</v>
      </c>
      <c r="L14" s="137">
        <v>1539170</v>
      </c>
      <c r="M14" s="49">
        <v>2174.4</v>
      </c>
      <c r="N14" s="49">
        <v>3667724</v>
      </c>
      <c r="O14" s="49">
        <v>1006.7</v>
      </c>
      <c r="P14" s="49">
        <v>887798</v>
      </c>
      <c r="Q14" s="50"/>
      <c r="R14" s="50"/>
      <c r="S14" s="49"/>
      <c r="T14" s="49"/>
      <c r="U14" s="49">
        <v>1632.5</v>
      </c>
      <c r="V14" s="49">
        <v>23200</v>
      </c>
      <c r="W14" s="49">
        <v>38015</v>
      </c>
      <c r="X14" s="140">
        <f t="shared" si="1"/>
        <v>20040228.96</v>
      </c>
    </row>
    <row r="15" spans="1:24" ht="12.75">
      <c r="A15" s="49">
        <v>7</v>
      </c>
      <c r="B15" s="49" t="s">
        <v>38</v>
      </c>
      <c r="C15" s="49">
        <v>6449886</v>
      </c>
      <c r="D15" s="50">
        <f t="shared" si="0"/>
        <v>5358759</v>
      </c>
      <c r="E15" s="49">
        <v>492</v>
      </c>
      <c r="F15" s="49">
        <v>406370</v>
      </c>
      <c r="G15" s="49"/>
      <c r="H15" s="49"/>
      <c r="I15" s="49">
        <v>409.2</v>
      </c>
      <c r="J15" s="83">
        <v>520578</v>
      </c>
      <c r="K15" s="49">
        <v>1117.2</v>
      </c>
      <c r="L15" s="137">
        <v>1727432</v>
      </c>
      <c r="M15" s="49">
        <v>1357.6</v>
      </c>
      <c r="N15" s="49">
        <v>2704379</v>
      </c>
      <c r="O15" s="49">
        <v>1123.2</v>
      </c>
      <c r="P15" s="49">
        <v>950386</v>
      </c>
      <c r="Q15" s="50"/>
      <c r="R15" s="50"/>
      <c r="S15" s="49"/>
      <c r="T15" s="49"/>
      <c r="U15" s="49">
        <v>2427</v>
      </c>
      <c r="V15" s="49">
        <v>102726</v>
      </c>
      <c r="W15" s="49">
        <v>38015</v>
      </c>
      <c r="X15" s="140">
        <f t="shared" si="1"/>
        <v>18265457.2</v>
      </c>
    </row>
    <row r="16" spans="1:24" ht="12.75">
      <c r="A16" s="49">
        <v>8</v>
      </c>
      <c r="B16" s="49" t="s">
        <v>39</v>
      </c>
      <c r="C16" s="49">
        <v>1723685</v>
      </c>
      <c r="D16" s="50">
        <f t="shared" si="0"/>
        <v>579947</v>
      </c>
      <c r="E16" s="49">
        <v>1420</v>
      </c>
      <c r="F16" s="136">
        <v>150543</v>
      </c>
      <c r="G16" s="49"/>
      <c r="H16" s="49"/>
      <c r="I16" s="49">
        <v>129.74</v>
      </c>
      <c r="J16" s="83">
        <v>107351</v>
      </c>
      <c r="K16" s="49">
        <v>305.92</v>
      </c>
      <c r="L16" s="137">
        <v>322053</v>
      </c>
      <c r="M16" s="49"/>
      <c r="N16" s="49"/>
      <c r="O16" s="49">
        <v>635.2</v>
      </c>
      <c r="P16" s="49">
        <v>896264</v>
      </c>
      <c r="Q16" s="50"/>
      <c r="R16" s="50"/>
      <c r="S16" s="49" t="s">
        <v>1</v>
      </c>
      <c r="T16" s="49"/>
      <c r="U16" s="49">
        <v>906.1</v>
      </c>
      <c r="V16" s="49">
        <v>242459</v>
      </c>
      <c r="W16" s="49">
        <v>5015</v>
      </c>
      <c r="X16" s="140">
        <f t="shared" si="1"/>
        <v>4030713.9600000004</v>
      </c>
    </row>
    <row r="17" spans="1:24" ht="12.75">
      <c r="A17" s="49">
        <v>9</v>
      </c>
      <c r="B17" s="49" t="s">
        <v>40</v>
      </c>
      <c r="C17" s="49">
        <v>6988835</v>
      </c>
      <c r="D17" s="50">
        <f t="shared" si="0"/>
        <v>6039557</v>
      </c>
      <c r="E17" s="49">
        <v>1404</v>
      </c>
      <c r="F17" s="136">
        <v>380063</v>
      </c>
      <c r="G17" s="49"/>
      <c r="H17" s="49"/>
      <c r="I17" s="49">
        <v>419.2</v>
      </c>
      <c r="J17" s="83">
        <v>409582</v>
      </c>
      <c r="K17" s="49">
        <v>781.9</v>
      </c>
      <c r="L17" s="137">
        <v>1305816</v>
      </c>
      <c r="M17" s="49">
        <v>2258.4</v>
      </c>
      <c r="N17" s="49">
        <v>3944096</v>
      </c>
      <c r="O17" s="49">
        <v>971.2</v>
      </c>
      <c r="P17" s="49">
        <v>875436</v>
      </c>
      <c r="Q17" s="50"/>
      <c r="R17" s="50"/>
      <c r="S17" s="49"/>
      <c r="T17" s="49"/>
      <c r="U17" s="49">
        <v>2924</v>
      </c>
      <c r="V17" s="49">
        <v>40827</v>
      </c>
      <c r="W17" s="49">
        <v>33015</v>
      </c>
      <c r="X17" s="140">
        <f t="shared" si="1"/>
        <v>20025985.7</v>
      </c>
    </row>
    <row r="18" spans="1:24" ht="12.75">
      <c r="A18" s="49">
        <v>10</v>
      </c>
      <c r="B18" s="49" t="s">
        <v>41</v>
      </c>
      <c r="C18" s="49">
        <v>7640998</v>
      </c>
      <c r="D18" s="50">
        <f t="shared" si="0"/>
        <v>6562974</v>
      </c>
      <c r="E18" s="49">
        <v>1410</v>
      </c>
      <c r="F18" s="136">
        <v>375411</v>
      </c>
      <c r="G18" s="49"/>
      <c r="H18" s="49"/>
      <c r="I18" s="49">
        <v>419.2</v>
      </c>
      <c r="J18" s="83">
        <v>480339</v>
      </c>
      <c r="K18" s="49">
        <v>781.9</v>
      </c>
      <c r="L18" s="137">
        <v>1606716</v>
      </c>
      <c r="M18" s="49">
        <v>2258.4</v>
      </c>
      <c r="N18" s="49">
        <v>4100508</v>
      </c>
      <c r="O18" s="49">
        <v>946</v>
      </c>
      <c r="P18" s="49">
        <v>834893</v>
      </c>
      <c r="Q18" s="50"/>
      <c r="R18" s="50"/>
      <c r="S18" s="49"/>
      <c r="T18" s="49"/>
      <c r="U18" s="49">
        <v>2521.2</v>
      </c>
      <c r="V18" s="49">
        <v>205116</v>
      </c>
      <c r="W18" s="49">
        <v>38015</v>
      </c>
      <c r="X18" s="140">
        <f t="shared" si="1"/>
        <v>21853306.7</v>
      </c>
    </row>
    <row r="19" spans="1:24" ht="12.75">
      <c r="A19" s="49">
        <v>11</v>
      </c>
      <c r="B19" s="49" t="s">
        <v>92</v>
      </c>
      <c r="C19" s="49">
        <v>7118656</v>
      </c>
      <c r="D19" s="50">
        <f t="shared" si="0"/>
        <v>6097580</v>
      </c>
      <c r="E19" s="49">
        <v>1514</v>
      </c>
      <c r="F19" s="136">
        <v>380063</v>
      </c>
      <c r="G19" s="49"/>
      <c r="H19" s="49"/>
      <c r="I19" s="49">
        <v>419.2</v>
      </c>
      <c r="J19" s="83">
        <v>409582</v>
      </c>
      <c r="K19" s="49">
        <v>781.9</v>
      </c>
      <c r="L19" s="137">
        <v>1394445</v>
      </c>
      <c r="M19" s="49">
        <v>2258.4</v>
      </c>
      <c r="N19" s="49">
        <v>3913490</v>
      </c>
      <c r="O19" s="49">
        <v>967.8</v>
      </c>
      <c r="P19" s="49">
        <v>883584</v>
      </c>
      <c r="Q19" s="50"/>
      <c r="R19" s="50"/>
      <c r="S19" s="49"/>
      <c r="T19" s="49"/>
      <c r="U19" s="49">
        <v>2690.1</v>
      </c>
      <c r="V19" s="49">
        <v>99477</v>
      </c>
      <c r="W19" s="49">
        <v>38015</v>
      </c>
      <c r="X19" s="140">
        <f t="shared" si="1"/>
        <v>20343523.400000002</v>
      </c>
    </row>
    <row r="20" spans="1:24" ht="12.75">
      <c r="A20" s="49">
        <v>12</v>
      </c>
      <c r="B20" s="49" t="s">
        <v>43</v>
      </c>
      <c r="C20" s="49">
        <v>6595170</v>
      </c>
      <c r="D20" s="50">
        <f t="shared" si="0"/>
        <v>5637055</v>
      </c>
      <c r="E20" s="49">
        <v>2756</v>
      </c>
      <c r="F20" s="136">
        <v>343608</v>
      </c>
      <c r="G20" s="49"/>
      <c r="H20" s="49"/>
      <c r="I20" s="49">
        <v>489.04</v>
      </c>
      <c r="J20" s="83">
        <v>480608</v>
      </c>
      <c r="K20" s="49">
        <v>1288.4</v>
      </c>
      <c r="L20" s="137">
        <v>1515623</v>
      </c>
      <c r="M20" s="49">
        <v>1897.34</v>
      </c>
      <c r="N20" s="49">
        <v>3297216</v>
      </c>
      <c r="O20" s="49">
        <v>1068</v>
      </c>
      <c r="P20" s="49">
        <v>912385</v>
      </c>
      <c r="Q20" s="50"/>
      <c r="R20" s="50"/>
      <c r="S20" s="49"/>
      <c r="T20" s="49" t="s">
        <v>1</v>
      </c>
      <c r="U20" s="49">
        <v>2465.4</v>
      </c>
      <c r="V20" s="49">
        <v>36715</v>
      </c>
      <c r="W20" s="49">
        <v>9015</v>
      </c>
      <c r="X20" s="140">
        <f t="shared" si="1"/>
        <v>18837359.18</v>
      </c>
    </row>
    <row r="21" spans="1:24" ht="12.75">
      <c r="A21" s="49">
        <v>13</v>
      </c>
      <c r="B21" s="49" t="s">
        <v>44</v>
      </c>
      <c r="C21" s="49">
        <v>2536514</v>
      </c>
      <c r="D21" s="50">
        <f t="shared" si="0"/>
        <v>771201</v>
      </c>
      <c r="E21" s="49">
        <v>1414</v>
      </c>
      <c r="F21" s="136">
        <v>694142</v>
      </c>
      <c r="G21" s="49"/>
      <c r="H21" s="49"/>
      <c r="I21" s="49"/>
      <c r="J21" s="83"/>
      <c r="K21" s="49">
        <v>18</v>
      </c>
      <c r="L21" s="137">
        <v>77059</v>
      </c>
      <c r="M21" s="49"/>
      <c r="N21" s="49"/>
      <c r="O21" s="49">
        <v>2021.6</v>
      </c>
      <c r="P21" s="49">
        <v>1737410</v>
      </c>
      <c r="Q21" s="50"/>
      <c r="R21" s="50"/>
      <c r="S21" s="49"/>
      <c r="T21" s="49"/>
      <c r="U21" s="49">
        <v>4458.6</v>
      </c>
      <c r="V21" s="49">
        <v>18888</v>
      </c>
      <c r="W21" s="49">
        <v>9015</v>
      </c>
      <c r="X21" s="140">
        <f t="shared" si="1"/>
        <v>5852141.199999999</v>
      </c>
    </row>
    <row r="22" spans="1:24" ht="12.75">
      <c r="A22" s="49">
        <v>14</v>
      </c>
      <c r="B22" s="49" t="s">
        <v>45</v>
      </c>
      <c r="C22" s="49">
        <v>7118375</v>
      </c>
      <c r="D22" s="50">
        <f t="shared" si="0"/>
        <v>6006005</v>
      </c>
      <c r="E22" s="49">
        <v>1225</v>
      </c>
      <c r="F22" s="136">
        <v>380064</v>
      </c>
      <c r="G22" s="49"/>
      <c r="H22" s="49"/>
      <c r="I22" s="49">
        <v>419.2</v>
      </c>
      <c r="J22" s="83">
        <v>459257</v>
      </c>
      <c r="K22" s="49">
        <v>781.9</v>
      </c>
      <c r="L22" s="137">
        <v>1377769</v>
      </c>
      <c r="M22" s="49">
        <v>2450.4</v>
      </c>
      <c r="N22" s="49">
        <v>3788915</v>
      </c>
      <c r="O22" s="49">
        <v>907.9</v>
      </c>
      <c r="P22" s="49">
        <v>776095</v>
      </c>
      <c r="Q22" s="50"/>
      <c r="R22" s="50"/>
      <c r="S22" s="49"/>
      <c r="T22" s="49"/>
      <c r="U22" s="49">
        <v>2543.2</v>
      </c>
      <c r="V22" s="49">
        <v>331260</v>
      </c>
      <c r="W22" s="49">
        <v>5015</v>
      </c>
      <c r="X22" s="140">
        <f t="shared" si="1"/>
        <v>20251082.599999998</v>
      </c>
    </row>
    <row r="23" spans="1:24" ht="12.75">
      <c r="A23" s="49">
        <v>15</v>
      </c>
      <c r="B23" s="49" t="s">
        <v>46</v>
      </c>
      <c r="C23" s="49">
        <v>2624485</v>
      </c>
      <c r="D23" s="50">
        <f t="shared" si="0"/>
        <v>667800</v>
      </c>
      <c r="E23" s="49">
        <v>122.5</v>
      </c>
      <c r="F23" s="136">
        <v>241909</v>
      </c>
      <c r="G23" s="49"/>
      <c r="H23" s="49"/>
      <c r="I23" s="49"/>
      <c r="J23" s="83"/>
      <c r="K23" s="49">
        <v>25</v>
      </c>
      <c r="L23" s="137">
        <v>165699</v>
      </c>
      <c r="M23" s="49">
        <v>256</v>
      </c>
      <c r="N23" s="49">
        <v>260192</v>
      </c>
      <c r="O23" s="49">
        <v>726</v>
      </c>
      <c r="P23" s="49">
        <v>1214778</v>
      </c>
      <c r="Q23" s="50"/>
      <c r="R23" s="50"/>
      <c r="S23" s="49"/>
      <c r="T23" s="49"/>
      <c r="U23" s="49">
        <v>1753.2</v>
      </c>
      <c r="V23" s="49">
        <v>703892</v>
      </c>
      <c r="W23" s="49">
        <v>38015</v>
      </c>
      <c r="X23" s="140">
        <f t="shared" si="1"/>
        <v>5919652.7</v>
      </c>
    </row>
    <row r="24" spans="1:24" ht="12.75">
      <c r="A24" s="49">
        <v>16</v>
      </c>
      <c r="B24" s="49" t="s">
        <v>48</v>
      </c>
      <c r="C24" s="49">
        <v>2937379</v>
      </c>
      <c r="D24" s="50">
        <f t="shared" si="0"/>
        <v>1673812</v>
      </c>
      <c r="E24" s="49">
        <v>371</v>
      </c>
      <c r="F24" s="136">
        <v>120087</v>
      </c>
      <c r="G24" s="49"/>
      <c r="H24" s="49"/>
      <c r="I24" s="49">
        <v>179.6</v>
      </c>
      <c r="J24" s="83">
        <v>127577</v>
      </c>
      <c r="K24" s="49">
        <v>283.6</v>
      </c>
      <c r="L24" s="137">
        <v>548428</v>
      </c>
      <c r="M24" s="49">
        <v>414.8</v>
      </c>
      <c r="N24" s="49">
        <v>877720</v>
      </c>
      <c r="O24" s="49">
        <v>524</v>
      </c>
      <c r="P24" s="49">
        <v>854870</v>
      </c>
      <c r="Q24" s="50"/>
      <c r="R24" s="50"/>
      <c r="S24" s="49"/>
      <c r="T24" s="49"/>
      <c r="U24" s="49">
        <v>795</v>
      </c>
      <c r="V24" s="49">
        <v>370682</v>
      </c>
      <c r="W24" s="49">
        <v>38015</v>
      </c>
      <c r="X24" s="140">
        <f t="shared" si="1"/>
        <v>7551137.999999999</v>
      </c>
    </row>
    <row r="25" spans="1:24" ht="12.75">
      <c r="A25" s="49">
        <v>17</v>
      </c>
      <c r="B25" s="49" t="s">
        <v>49</v>
      </c>
      <c r="C25" s="49">
        <v>2853394</v>
      </c>
      <c r="D25" s="50">
        <f t="shared" si="0"/>
        <v>1586659</v>
      </c>
      <c r="E25" s="49">
        <v>371</v>
      </c>
      <c r="F25" s="136">
        <v>120087</v>
      </c>
      <c r="G25" s="49"/>
      <c r="H25" s="49"/>
      <c r="I25" s="49">
        <v>179.6</v>
      </c>
      <c r="J25" s="83">
        <v>127577</v>
      </c>
      <c r="K25" s="49">
        <v>183.6</v>
      </c>
      <c r="L25" s="137">
        <v>548428</v>
      </c>
      <c r="M25" s="49">
        <v>466.86</v>
      </c>
      <c r="N25" s="49">
        <v>790567</v>
      </c>
      <c r="O25" s="49">
        <v>530</v>
      </c>
      <c r="P25" s="49">
        <v>858038</v>
      </c>
      <c r="Q25" s="50"/>
      <c r="R25" s="50"/>
      <c r="S25" s="49"/>
      <c r="T25" s="49"/>
      <c r="U25" s="49">
        <v>795</v>
      </c>
      <c r="V25" s="49">
        <v>370682</v>
      </c>
      <c r="W25" s="49">
        <v>38015</v>
      </c>
      <c r="X25" s="140">
        <f t="shared" si="1"/>
        <v>7295973.06</v>
      </c>
    </row>
    <row r="26" spans="1:24" ht="12.75">
      <c r="A26" s="49">
        <v>18</v>
      </c>
      <c r="B26" s="49" t="s">
        <v>68</v>
      </c>
      <c r="C26" s="49">
        <v>1910005</v>
      </c>
      <c r="D26" s="50">
        <f t="shared" si="0"/>
        <v>989048</v>
      </c>
      <c r="E26" s="49">
        <v>399</v>
      </c>
      <c r="F26" s="136">
        <v>130665</v>
      </c>
      <c r="G26" s="49"/>
      <c r="H26" s="49"/>
      <c r="I26" s="49">
        <v>135.8</v>
      </c>
      <c r="J26" s="83">
        <v>108523</v>
      </c>
      <c r="K26" s="49">
        <v>241.6</v>
      </c>
      <c r="L26" s="137">
        <v>491266</v>
      </c>
      <c r="M26" s="49">
        <v>1254</v>
      </c>
      <c r="N26" s="49">
        <v>258594</v>
      </c>
      <c r="O26" s="49">
        <v>500.6</v>
      </c>
      <c r="P26" s="49">
        <v>739723</v>
      </c>
      <c r="Q26" s="50"/>
      <c r="R26" s="50"/>
      <c r="S26" s="49"/>
      <c r="T26" s="49"/>
      <c r="U26" s="49">
        <v>607.2</v>
      </c>
      <c r="V26" s="49">
        <v>143219</v>
      </c>
      <c r="W26" s="49">
        <v>38015</v>
      </c>
      <c r="X26" s="140">
        <f t="shared" si="1"/>
        <v>4812196.2</v>
      </c>
    </row>
    <row r="27" spans="1:24" ht="12.75">
      <c r="A27" s="49">
        <v>19</v>
      </c>
      <c r="B27" s="49" t="s">
        <v>50</v>
      </c>
      <c r="C27" s="49">
        <v>8207457</v>
      </c>
      <c r="D27" s="50">
        <f t="shared" si="0"/>
        <v>6329852</v>
      </c>
      <c r="E27" s="49">
        <v>1538</v>
      </c>
      <c r="F27" s="136">
        <v>377575</v>
      </c>
      <c r="G27" s="49"/>
      <c r="H27" s="49"/>
      <c r="I27" s="49">
        <v>309.34</v>
      </c>
      <c r="J27" s="83">
        <v>484628</v>
      </c>
      <c r="K27" s="49">
        <v>1307.7</v>
      </c>
      <c r="L27" s="137">
        <v>1619583</v>
      </c>
      <c r="M27" s="49">
        <v>2098</v>
      </c>
      <c r="N27" s="49">
        <v>3848066</v>
      </c>
      <c r="O27" s="49">
        <v>1146</v>
      </c>
      <c r="P27" s="49">
        <v>992339</v>
      </c>
      <c r="Q27" s="50"/>
      <c r="R27" s="50"/>
      <c r="S27" s="49"/>
      <c r="T27" s="49"/>
      <c r="U27" s="49">
        <v>2584</v>
      </c>
      <c r="V27" s="49">
        <v>852251</v>
      </c>
      <c r="W27" s="49">
        <v>33015</v>
      </c>
      <c r="X27" s="140">
        <f t="shared" si="1"/>
        <v>22753749.04</v>
      </c>
    </row>
    <row r="28" spans="1:24" ht="12.75">
      <c r="A28" s="49">
        <v>20</v>
      </c>
      <c r="B28" s="49" t="s">
        <v>51</v>
      </c>
      <c r="C28" s="49">
        <v>1449115</v>
      </c>
      <c r="D28" s="50">
        <f t="shared" si="0"/>
        <v>327175</v>
      </c>
      <c r="E28" s="49">
        <v>138.5</v>
      </c>
      <c r="F28" s="136">
        <v>327175</v>
      </c>
      <c r="G28" s="49"/>
      <c r="H28" s="49"/>
      <c r="I28" s="49"/>
      <c r="J28" s="83"/>
      <c r="K28" s="49"/>
      <c r="L28" s="137"/>
      <c r="M28" s="49"/>
      <c r="N28" s="49"/>
      <c r="O28" s="49">
        <v>1123</v>
      </c>
      <c r="P28" s="49">
        <v>1078804</v>
      </c>
      <c r="Q28" s="50"/>
      <c r="R28" s="50"/>
      <c r="S28" s="49"/>
      <c r="T28" s="49"/>
      <c r="U28" s="49">
        <v>2542</v>
      </c>
      <c r="V28" s="49">
        <v>38121</v>
      </c>
      <c r="W28" s="49">
        <v>5015</v>
      </c>
      <c r="X28" s="140">
        <f t="shared" si="1"/>
        <v>3229208.5</v>
      </c>
    </row>
    <row r="29" spans="1:24" ht="12.75">
      <c r="A29" s="49">
        <v>21</v>
      </c>
      <c r="B29" s="49" t="s">
        <v>52</v>
      </c>
      <c r="C29" s="49">
        <v>7369407</v>
      </c>
      <c r="D29" s="50">
        <f t="shared" si="0"/>
        <v>6232421</v>
      </c>
      <c r="E29" s="49">
        <v>140</v>
      </c>
      <c r="F29" s="136">
        <v>329298</v>
      </c>
      <c r="G29" s="49"/>
      <c r="H29" s="49"/>
      <c r="I29" s="49">
        <v>479</v>
      </c>
      <c r="J29" s="83">
        <v>465977</v>
      </c>
      <c r="K29" s="49">
        <v>868.1</v>
      </c>
      <c r="L29" s="137">
        <v>1563628</v>
      </c>
      <c r="M29" s="49">
        <v>2108</v>
      </c>
      <c r="N29" s="49">
        <v>3873518</v>
      </c>
      <c r="O29" s="49">
        <v>1174</v>
      </c>
      <c r="P29" s="49">
        <v>1056565</v>
      </c>
      <c r="Q29" s="50"/>
      <c r="R29" s="50"/>
      <c r="S29" s="49"/>
      <c r="T29" s="49"/>
      <c r="U29" s="49">
        <v>2512</v>
      </c>
      <c r="V29" s="49">
        <v>42406</v>
      </c>
      <c r="W29" s="49">
        <v>38015</v>
      </c>
      <c r="X29" s="140">
        <f t="shared" si="1"/>
        <v>20978516.1</v>
      </c>
    </row>
    <row r="30" spans="1:24" ht="12.75">
      <c r="A30" s="49">
        <v>22</v>
      </c>
      <c r="B30" s="49" t="s">
        <v>53</v>
      </c>
      <c r="C30" s="49">
        <v>7174686</v>
      </c>
      <c r="D30" s="50">
        <f t="shared" si="0"/>
        <v>6032788</v>
      </c>
      <c r="E30" s="49">
        <v>1410</v>
      </c>
      <c r="F30" s="136">
        <v>380063</v>
      </c>
      <c r="G30" s="49"/>
      <c r="H30" s="49"/>
      <c r="I30" s="49">
        <v>568.9</v>
      </c>
      <c r="J30" s="83">
        <v>464004</v>
      </c>
      <c r="K30" s="49">
        <v>781.9</v>
      </c>
      <c r="L30" s="137">
        <v>1392013</v>
      </c>
      <c r="M30" s="49">
        <v>2450</v>
      </c>
      <c r="N30" s="49">
        <v>3796708</v>
      </c>
      <c r="O30" s="49">
        <v>902</v>
      </c>
      <c r="P30" s="49">
        <v>808775</v>
      </c>
      <c r="Q30" s="50"/>
      <c r="R30" s="49"/>
      <c r="S30" s="49"/>
      <c r="T30" s="49"/>
      <c r="U30" s="49">
        <v>2497.1</v>
      </c>
      <c r="V30" s="49">
        <v>328108</v>
      </c>
      <c r="W30" s="49">
        <v>5015</v>
      </c>
      <c r="X30" s="140">
        <f t="shared" si="1"/>
        <v>20390769.900000002</v>
      </c>
    </row>
    <row r="31" spans="1:24" ht="12.75">
      <c r="A31" s="49">
        <v>23</v>
      </c>
      <c r="B31" s="49" t="s">
        <v>54</v>
      </c>
      <c r="C31" s="49">
        <v>14819937</v>
      </c>
      <c r="D31" s="50">
        <f t="shared" si="0"/>
        <v>8752041</v>
      </c>
      <c r="E31" s="49">
        <v>3093</v>
      </c>
      <c r="F31" s="136">
        <v>1084351</v>
      </c>
      <c r="G31" s="49"/>
      <c r="H31" s="49"/>
      <c r="I31" s="49"/>
      <c r="J31" s="83"/>
      <c r="K31" s="49">
        <v>23</v>
      </c>
      <c r="L31" s="137">
        <v>89874</v>
      </c>
      <c r="M31" s="49">
        <v>5150.24</v>
      </c>
      <c r="N31" s="49">
        <v>7577816</v>
      </c>
      <c r="O31" s="49"/>
      <c r="P31" s="49"/>
      <c r="Q31" s="50">
        <v>4</v>
      </c>
      <c r="R31" s="49">
        <v>5000008</v>
      </c>
      <c r="S31" s="49"/>
      <c r="T31" s="49"/>
      <c r="U31" s="49">
        <v>5806.1</v>
      </c>
      <c r="V31" s="49">
        <v>1058873</v>
      </c>
      <c r="W31" s="49">
        <v>9015</v>
      </c>
      <c r="X31" s="140">
        <f t="shared" si="1"/>
        <v>38405991.339999996</v>
      </c>
    </row>
    <row r="32" spans="1:24" ht="12.75">
      <c r="A32" s="49">
        <v>24</v>
      </c>
      <c r="B32" s="49" t="s">
        <v>28</v>
      </c>
      <c r="C32" s="49">
        <v>2113845</v>
      </c>
      <c r="D32" s="50">
        <f t="shared" si="0"/>
        <v>804043</v>
      </c>
      <c r="E32" s="49">
        <v>1380</v>
      </c>
      <c r="F32" s="136">
        <v>352548</v>
      </c>
      <c r="G32" s="49"/>
      <c r="H32" s="49"/>
      <c r="I32" s="49"/>
      <c r="J32" s="83"/>
      <c r="K32" s="49">
        <v>18</v>
      </c>
      <c r="L32" s="137">
        <v>77069</v>
      </c>
      <c r="M32" s="49">
        <v>1258</v>
      </c>
      <c r="N32" s="49">
        <v>374426</v>
      </c>
      <c r="O32" s="49">
        <v>741.3</v>
      </c>
      <c r="P32" s="49">
        <v>637683</v>
      </c>
      <c r="Q32" s="50"/>
      <c r="R32" s="50"/>
      <c r="S32" s="49"/>
      <c r="T32" s="49"/>
      <c r="U32" s="49">
        <v>2042.88</v>
      </c>
      <c r="V32" s="49">
        <v>639104</v>
      </c>
      <c r="W32" s="49">
        <v>33015</v>
      </c>
      <c r="X32" s="140">
        <f t="shared" si="1"/>
        <v>5037173.18</v>
      </c>
    </row>
    <row r="33" spans="1:24" ht="12.75">
      <c r="A33" s="49">
        <v>25</v>
      </c>
      <c r="B33" s="49" t="s">
        <v>55</v>
      </c>
      <c r="C33" s="49">
        <v>3040937</v>
      </c>
      <c r="D33" s="50">
        <f t="shared" si="0"/>
        <v>1998866</v>
      </c>
      <c r="E33" s="49">
        <v>399</v>
      </c>
      <c r="F33" s="136">
        <v>130665</v>
      </c>
      <c r="G33" s="49"/>
      <c r="H33" s="49"/>
      <c r="I33" s="49">
        <v>121.76</v>
      </c>
      <c r="J33" s="83">
        <v>124980</v>
      </c>
      <c r="K33" s="49">
        <v>258.7</v>
      </c>
      <c r="L33" s="137">
        <v>540638</v>
      </c>
      <c r="M33" s="49">
        <v>671.7</v>
      </c>
      <c r="N33" s="49">
        <v>1202583</v>
      </c>
      <c r="O33" s="49">
        <v>564</v>
      </c>
      <c r="P33" s="49">
        <v>812791</v>
      </c>
      <c r="Q33" s="50" t="s">
        <v>1</v>
      </c>
      <c r="R33" s="49" t="s">
        <v>1</v>
      </c>
      <c r="S33" s="49"/>
      <c r="T33" s="49"/>
      <c r="U33" s="49">
        <v>622</v>
      </c>
      <c r="V33" s="49">
        <v>191265</v>
      </c>
      <c r="W33" s="49">
        <v>38015</v>
      </c>
      <c r="X33" s="140">
        <f t="shared" si="1"/>
        <v>8083377.16</v>
      </c>
    </row>
    <row r="34" spans="1:24" ht="12.75">
      <c r="A34" s="49">
        <v>26</v>
      </c>
      <c r="B34" s="49" t="s">
        <v>56</v>
      </c>
      <c r="C34" s="49">
        <v>3912913</v>
      </c>
      <c r="D34" s="50">
        <f t="shared" si="0"/>
        <v>2280421</v>
      </c>
      <c r="E34" s="49">
        <v>395</v>
      </c>
      <c r="F34" s="136">
        <v>130665</v>
      </c>
      <c r="G34" s="49"/>
      <c r="H34" s="49"/>
      <c r="I34" s="49">
        <v>129.14</v>
      </c>
      <c r="J34" s="83">
        <v>178853</v>
      </c>
      <c r="K34" s="49">
        <v>391.42</v>
      </c>
      <c r="L34" s="137">
        <v>702258</v>
      </c>
      <c r="M34" s="49">
        <v>724</v>
      </c>
      <c r="N34" s="49">
        <v>1268645</v>
      </c>
      <c r="O34" s="49">
        <v>770</v>
      </c>
      <c r="P34" s="49">
        <v>1056620</v>
      </c>
      <c r="Q34" s="50" t="s">
        <v>1</v>
      </c>
      <c r="R34" s="49" t="s">
        <v>1</v>
      </c>
      <c r="S34" s="49"/>
      <c r="T34" s="49"/>
      <c r="U34" s="49">
        <v>773.6</v>
      </c>
      <c r="V34" s="49">
        <v>537857</v>
      </c>
      <c r="W34" s="49">
        <v>38015</v>
      </c>
      <c r="X34" s="140">
        <f t="shared" si="1"/>
        <v>10109430.159999998</v>
      </c>
    </row>
    <row r="35" spans="1:24" ht="12.75">
      <c r="A35" s="49">
        <v>27</v>
      </c>
      <c r="B35" s="49" t="s">
        <v>57</v>
      </c>
      <c r="C35" s="49">
        <v>7742834</v>
      </c>
      <c r="D35" s="50">
        <f t="shared" si="0"/>
        <v>4153187</v>
      </c>
      <c r="E35" s="49">
        <v>1445</v>
      </c>
      <c r="F35" s="136">
        <v>482932</v>
      </c>
      <c r="G35" s="49"/>
      <c r="H35" s="49"/>
      <c r="I35" s="49"/>
      <c r="J35" s="83"/>
      <c r="K35" s="49"/>
      <c r="L35" s="137"/>
      <c r="M35" s="49">
        <v>2294.4</v>
      </c>
      <c r="N35" s="49">
        <v>3670255</v>
      </c>
      <c r="O35" s="49">
        <v>612.2</v>
      </c>
      <c r="P35" s="49">
        <v>616672</v>
      </c>
      <c r="Q35" s="50">
        <v>2</v>
      </c>
      <c r="R35" s="49">
        <v>2500004</v>
      </c>
      <c r="S35" s="49"/>
      <c r="T35" s="49"/>
      <c r="U35" s="49">
        <v>2742.4</v>
      </c>
      <c r="V35" s="49">
        <v>467956</v>
      </c>
      <c r="W35" s="49">
        <v>5015</v>
      </c>
      <c r="X35" s="140">
        <f t="shared" si="1"/>
        <v>19645951</v>
      </c>
    </row>
    <row r="36" spans="1:24" ht="12.75">
      <c r="A36" s="49">
        <v>28</v>
      </c>
      <c r="B36" s="49" t="s">
        <v>58</v>
      </c>
      <c r="C36" s="49">
        <v>2023841</v>
      </c>
      <c r="D36" s="50">
        <f t="shared" si="0"/>
        <v>1017194</v>
      </c>
      <c r="E36" s="49">
        <v>257</v>
      </c>
      <c r="F36" s="136">
        <v>85300</v>
      </c>
      <c r="G36" s="49"/>
      <c r="H36" s="49"/>
      <c r="I36" s="49">
        <v>94</v>
      </c>
      <c r="J36" s="83">
        <v>83991</v>
      </c>
      <c r="K36" s="49">
        <v>223.1</v>
      </c>
      <c r="L36" s="137">
        <v>251974</v>
      </c>
      <c r="M36" s="49">
        <v>452.01</v>
      </c>
      <c r="N36" s="49">
        <v>595929</v>
      </c>
      <c r="O36" s="49">
        <v>485.7</v>
      </c>
      <c r="P36" s="49">
        <v>700215</v>
      </c>
      <c r="Q36" s="50"/>
      <c r="R36" s="50"/>
      <c r="S36" s="49"/>
      <c r="T36" s="49"/>
      <c r="U36" s="49">
        <v>712.3</v>
      </c>
      <c r="V36" s="49">
        <v>301417</v>
      </c>
      <c r="W36" s="49">
        <v>5015</v>
      </c>
      <c r="X36" s="140">
        <f t="shared" si="1"/>
        <v>5067100.11</v>
      </c>
    </row>
    <row r="37" spans="1:25" s="53" customFormat="1" ht="12.75">
      <c r="A37" s="49">
        <v>29</v>
      </c>
      <c r="B37" s="49" t="s">
        <v>59</v>
      </c>
      <c r="C37" s="49">
        <v>4527265</v>
      </c>
      <c r="D37" s="50">
        <f t="shared" si="0"/>
        <v>3686217</v>
      </c>
      <c r="E37" s="49">
        <v>800</v>
      </c>
      <c r="F37" s="136">
        <v>199045</v>
      </c>
      <c r="G37" s="49"/>
      <c r="H37" s="49"/>
      <c r="I37" s="49">
        <v>359.3</v>
      </c>
      <c r="J37" s="83">
        <v>267777</v>
      </c>
      <c r="K37" s="49">
        <v>707.1</v>
      </c>
      <c r="L37" s="137">
        <v>880398</v>
      </c>
      <c r="M37" s="49">
        <v>1292.9</v>
      </c>
      <c r="N37" s="49">
        <v>2338997</v>
      </c>
      <c r="O37" s="49">
        <v>595.8</v>
      </c>
      <c r="P37" s="49">
        <v>571392</v>
      </c>
      <c r="Q37" s="50"/>
      <c r="R37" s="50"/>
      <c r="S37" s="49"/>
      <c r="T37" s="49"/>
      <c r="U37" s="49">
        <v>1195.7</v>
      </c>
      <c r="V37" s="49">
        <v>236641</v>
      </c>
      <c r="W37" s="49">
        <v>33015</v>
      </c>
      <c r="X37" s="140">
        <f t="shared" si="1"/>
        <v>12745697.8</v>
      </c>
      <c r="Y37" s="76"/>
    </row>
    <row r="38" spans="1:24" ht="12.75">
      <c r="A38" s="49">
        <v>30</v>
      </c>
      <c r="B38" s="49" t="s">
        <v>63</v>
      </c>
      <c r="C38" s="49">
        <v>2417369</v>
      </c>
      <c r="D38" s="50">
        <f t="shared" si="0"/>
        <v>1350336</v>
      </c>
      <c r="E38" s="49"/>
      <c r="F38" s="136"/>
      <c r="G38" s="49"/>
      <c r="H38" s="49"/>
      <c r="I38" s="49">
        <v>149.7</v>
      </c>
      <c r="J38" s="83">
        <v>156996</v>
      </c>
      <c r="K38" s="49">
        <v>325.7</v>
      </c>
      <c r="L38" s="137">
        <v>470987</v>
      </c>
      <c r="M38" s="49">
        <v>545.9</v>
      </c>
      <c r="N38" s="49">
        <v>722353</v>
      </c>
      <c r="O38" s="49">
        <v>573</v>
      </c>
      <c r="P38" s="49">
        <v>828698</v>
      </c>
      <c r="Q38" s="50"/>
      <c r="R38" s="50"/>
      <c r="S38" s="49"/>
      <c r="T38" s="49"/>
      <c r="U38" s="49">
        <v>680.7</v>
      </c>
      <c r="V38" s="49">
        <v>238335</v>
      </c>
      <c r="W38" s="49"/>
      <c r="X38" s="140">
        <f t="shared" si="1"/>
        <v>6187349.000000001</v>
      </c>
    </row>
    <row r="39" spans="1:24" ht="12.75">
      <c r="A39" s="49">
        <v>31</v>
      </c>
      <c r="B39" s="49" t="s">
        <v>64</v>
      </c>
      <c r="C39" s="49">
        <v>3008840</v>
      </c>
      <c r="D39" s="50">
        <f t="shared" si="0"/>
        <v>1904917</v>
      </c>
      <c r="E39" s="49">
        <v>399</v>
      </c>
      <c r="F39" s="136">
        <v>130665</v>
      </c>
      <c r="G39" s="49"/>
      <c r="H39" s="49"/>
      <c r="I39" s="49">
        <v>149.7</v>
      </c>
      <c r="J39" s="83">
        <v>156996</v>
      </c>
      <c r="K39" s="49">
        <v>325.7</v>
      </c>
      <c r="L39" s="137">
        <v>636686</v>
      </c>
      <c r="M39" s="49">
        <v>545.9</v>
      </c>
      <c r="N39" s="49">
        <v>980570</v>
      </c>
      <c r="O39" s="49">
        <v>570.8</v>
      </c>
      <c r="P39" s="49">
        <v>827573</v>
      </c>
      <c r="Q39" s="50"/>
      <c r="R39" s="50"/>
      <c r="S39" s="49"/>
      <c r="T39" s="49"/>
      <c r="U39" s="49">
        <v>680.7</v>
      </c>
      <c r="V39" s="49">
        <v>238335</v>
      </c>
      <c r="W39" s="49">
        <v>38015</v>
      </c>
      <c r="X39" s="140">
        <f t="shared" si="1"/>
        <v>7925268.800000001</v>
      </c>
    </row>
    <row r="40" spans="1:24" ht="12.75">
      <c r="A40" s="49">
        <v>32</v>
      </c>
      <c r="B40" s="49" t="s">
        <v>65</v>
      </c>
      <c r="C40" s="49">
        <v>2998829</v>
      </c>
      <c r="D40" s="50">
        <f t="shared" si="0"/>
        <v>1893513</v>
      </c>
      <c r="E40" s="49">
        <v>399</v>
      </c>
      <c r="F40" s="136">
        <v>130665</v>
      </c>
      <c r="G40" s="49"/>
      <c r="H40" s="49"/>
      <c r="I40" s="49">
        <v>149.7</v>
      </c>
      <c r="J40" s="83">
        <v>156996</v>
      </c>
      <c r="K40" s="49">
        <v>325.7</v>
      </c>
      <c r="L40" s="137">
        <v>636686</v>
      </c>
      <c r="M40" s="49">
        <v>325.7</v>
      </c>
      <c r="N40" s="49">
        <v>969166</v>
      </c>
      <c r="O40" s="49">
        <v>573.6</v>
      </c>
      <c r="P40" s="49">
        <v>828966</v>
      </c>
      <c r="Q40" s="50"/>
      <c r="R40" s="50"/>
      <c r="S40" s="49" t="s">
        <v>1</v>
      </c>
      <c r="T40" s="49"/>
      <c r="U40" s="49">
        <v>680.7</v>
      </c>
      <c r="V40" s="49">
        <v>238335</v>
      </c>
      <c r="W40" s="49">
        <v>38015</v>
      </c>
      <c r="X40" s="140">
        <f t="shared" si="1"/>
        <v>7893625.4</v>
      </c>
    </row>
    <row r="41" spans="1:24" ht="12.75">
      <c r="A41" s="49">
        <v>33</v>
      </c>
      <c r="B41" s="49" t="s">
        <v>66</v>
      </c>
      <c r="C41" s="49">
        <v>2371319</v>
      </c>
      <c r="D41" s="50">
        <f t="shared" si="0"/>
        <v>1356238</v>
      </c>
      <c r="E41" s="49">
        <v>399</v>
      </c>
      <c r="F41" s="136">
        <v>130665</v>
      </c>
      <c r="G41" s="49"/>
      <c r="H41" s="49"/>
      <c r="I41" s="49">
        <v>135.7</v>
      </c>
      <c r="J41" s="83">
        <v>107920</v>
      </c>
      <c r="K41" s="49">
        <v>240</v>
      </c>
      <c r="L41" s="137">
        <v>489458</v>
      </c>
      <c r="M41" s="49">
        <v>418.6</v>
      </c>
      <c r="N41" s="49">
        <v>628195</v>
      </c>
      <c r="O41" s="49">
        <v>520.1</v>
      </c>
      <c r="P41" s="49">
        <v>738731</v>
      </c>
      <c r="Q41" s="50" t="s">
        <v>1</v>
      </c>
      <c r="R41" s="50" t="s">
        <v>1</v>
      </c>
      <c r="S41" s="49"/>
      <c r="T41" s="49"/>
      <c r="U41" s="49">
        <v>640</v>
      </c>
      <c r="V41" s="49">
        <v>238335</v>
      </c>
      <c r="W41" s="49">
        <v>38015</v>
      </c>
      <c r="X41" s="140">
        <f t="shared" si="1"/>
        <v>6101229.399999999</v>
      </c>
    </row>
    <row r="42" spans="1:24" ht="12.75">
      <c r="A42" s="49">
        <v>34</v>
      </c>
      <c r="B42" s="49" t="s">
        <v>67</v>
      </c>
      <c r="C42" s="49">
        <v>3009415</v>
      </c>
      <c r="D42" s="50">
        <f t="shared" si="0"/>
        <v>1903284</v>
      </c>
      <c r="E42" s="49">
        <v>399</v>
      </c>
      <c r="F42" s="136">
        <v>130665</v>
      </c>
      <c r="G42" s="49"/>
      <c r="H42" s="49"/>
      <c r="I42" s="49">
        <v>149.7</v>
      </c>
      <c r="J42" s="83">
        <v>156996</v>
      </c>
      <c r="K42" s="49">
        <v>325.7</v>
      </c>
      <c r="L42" s="137">
        <v>636686</v>
      </c>
      <c r="M42" s="49">
        <v>545.9</v>
      </c>
      <c r="N42" s="49">
        <v>978937</v>
      </c>
      <c r="O42" s="49">
        <v>576</v>
      </c>
      <c r="P42" s="49">
        <v>829781</v>
      </c>
      <c r="Q42" s="50" t="s">
        <v>1</v>
      </c>
      <c r="R42" s="50" t="s">
        <v>1</v>
      </c>
      <c r="S42" s="49"/>
      <c r="T42" s="49"/>
      <c r="U42" s="49">
        <v>680.7</v>
      </c>
      <c r="V42" s="49">
        <v>238335</v>
      </c>
      <c r="W42" s="49">
        <v>38015</v>
      </c>
      <c r="X42" s="140">
        <f t="shared" si="1"/>
        <v>7924791.000000001</v>
      </c>
    </row>
    <row r="43" spans="1:24" ht="12.75">
      <c r="A43" s="56">
        <v>35</v>
      </c>
      <c r="B43" s="56" t="s">
        <v>69</v>
      </c>
      <c r="C43" s="56">
        <v>2996914</v>
      </c>
      <c r="D43" s="50">
        <f t="shared" si="0"/>
        <v>1900065</v>
      </c>
      <c r="E43" s="56">
        <v>399</v>
      </c>
      <c r="F43" s="136">
        <v>130665</v>
      </c>
      <c r="G43" s="56"/>
      <c r="H43" s="56"/>
      <c r="I43" s="49">
        <v>149.7</v>
      </c>
      <c r="J43" s="83">
        <v>156996</v>
      </c>
      <c r="K43" s="49">
        <v>325.7</v>
      </c>
      <c r="L43" s="137">
        <v>636686</v>
      </c>
      <c r="M43" s="49">
        <v>545.9</v>
      </c>
      <c r="N43" s="49">
        <v>975718</v>
      </c>
      <c r="O43" s="56">
        <v>572</v>
      </c>
      <c r="P43" s="56">
        <v>820499</v>
      </c>
      <c r="Q43" s="50" t="s">
        <v>1</v>
      </c>
      <c r="R43" s="50" t="s">
        <v>1</v>
      </c>
      <c r="S43" s="49"/>
      <c r="T43" s="49"/>
      <c r="U43" s="56">
        <v>680.7</v>
      </c>
      <c r="V43" s="49">
        <v>238335</v>
      </c>
      <c r="W43" s="49">
        <v>38015</v>
      </c>
      <c r="X43" s="140">
        <f t="shared" si="1"/>
        <v>7896566.000000001</v>
      </c>
    </row>
    <row r="44" spans="1:24" ht="12.75">
      <c r="A44" s="49">
        <v>36</v>
      </c>
      <c r="B44" s="49" t="s">
        <v>60</v>
      </c>
      <c r="C44" s="49">
        <v>2631699</v>
      </c>
      <c r="D44" s="50">
        <f t="shared" si="0"/>
        <v>1033424</v>
      </c>
      <c r="E44" s="49">
        <v>399</v>
      </c>
      <c r="F44" s="136">
        <v>545022</v>
      </c>
      <c r="G44" s="49"/>
      <c r="H44" s="49"/>
      <c r="I44" s="49"/>
      <c r="J44" s="83"/>
      <c r="K44" s="49">
        <v>15</v>
      </c>
      <c r="L44" s="137">
        <v>174277</v>
      </c>
      <c r="M44" s="49"/>
      <c r="N44" s="49">
        <v>314125</v>
      </c>
      <c r="O44" s="49">
        <v>1299</v>
      </c>
      <c r="P44" s="49">
        <v>1093851</v>
      </c>
      <c r="Q44" s="50"/>
      <c r="R44" s="50"/>
      <c r="S44" s="49"/>
      <c r="T44" s="49"/>
      <c r="U44" s="49">
        <v>3462</v>
      </c>
      <c r="V44" s="49">
        <v>466409</v>
      </c>
      <c r="W44" s="49">
        <v>38015</v>
      </c>
      <c r="X44" s="140">
        <f t="shared" si="1"/>
        <v>6301997</v>
      </c>
    </row>
    <row r="45" spans="1:24" ht="12.75">
      <c r="A45" s="49">
        <v>37</v>
      </c>
      <c r="B45" s="49" t="s">
        <v>61</v>
      </c>
      <c r="C45" s="49">
        <v>7008168</v>
      </c>
      <c r="D45" s="50">
        <f t="shared" si="0"/>
        <v>5677186</v>
      </c>
      <c r="E45" s="49">
        <v>1440</v>
      </c>
      <c r="F45" s="136">
        <v>442769</v>
      </c>
      <c r="G45" s="49"/>
      <c r="H45" s="49"/>
      <c r="I45" s="56">
        <v>449.7</v>
      </c>
      <c r="J45" s="83">
        <v>447419</v>
      </c>
      <c r="K45" s="56">
        <v>868.1</v>
      </c>
      <c r="L45" s="137">
        <v>1342256</v>
      </c>
      <c r="M45" s="56">
        <v>2258.4</v>
      </c>
      <c r="N45" s="56">
        <v>3444742</v>
      </c>
      <c r="O45" s="49">
        <v>1032</v>
      </c>
      <c r="P45" s="49">
        <v>906359</v>
      </c>
      <c r="Q45" s="56"/>
      <c r="R45" s="56"/>
      <c r="S45" s="56"/>
      <c r="T45" s="56"/>
      <c r="U45" s="49">
        <v>2154.3</v>
      </c>
      <c r="V45" s="49">
        <v>386608</v>
      </c>
      <c r="W45" s="49">
        <v>38015</v>
      </c>
      <c r="X45" s="140">
        <f t="shared" si="1"/>
        <v>19701724.5</v>
      </c>
    </row>
    <row r="46" spans="1:24" ht="12.75">
      <c r="A46" s="49">
        <v>38</v>
      </c>
      <c r="B46" s="49" t="s">
        <v>62</v>
      </c>
      <c r="C46" s="49">
        <v>4107482</v>
      </c>
      <c r="D46" s="50">
        <f t="shared" si="0"/>
        <v>2673335</v>
      </c>
      <c r="E46" s="49">
        <v>455</v>
      </c>
      <c r="F46" s="136">
        <v>151820</v>
      </c>
      <c r="G46" s="49"/>
      <c r="H46" s="49"/>
      <c r="I46" s="49">
        <v>65.1</v>
      </c>
      <c r="J46" s="83">
        <v>241429</v>
      </c>
      <c r="K46" s="49">
        <v>98.2</v>
      </c>
      <c r="L46" s="137">
        <v>889985</v>
      </c>
      <c r="M46" s="49">
        <v>55.1</v>
      </c>
      <c r="N46" s="49">
        <v>1390101</v>
      </c>
      <c r="O46" s="49">
        <v>897.2</v>
      </c>
      <c r="P46" s="49">
        <v>1252098</v>
      </c>
      <c r="Q46" s="50"/>
      <c r="R46" s="50"/>
      <c r="S46" s="49"/>
      <c r="T46" s="49"/>
      <c r="U46" s="49">
        <v>931</v>
      </c>
      <c r="V46" s="49">
        <v>144034</v>
      </c>
      <c r="W46" s="49">
        <v>38015</v>
      </c>
      <c r="X46" s="140">
        <f t="shared" si="1"/>
        <v>10890800.599999998</v>
      </c>
    </row>
    <row r="47" spans="1:29" s="141" customFormat="1" ht="12.75">
      <c r="A47" s="143"/>
      <c r="B47" s="143"/>
      <c r="C47" s="144">
        <f>SUM(C9:C46)</f>
        <v>176932695</v>
      </c>
      <c r="D47" s="144">
        <f>F47+J47+L47+N47</f>
        <v>124632942</v>
      </c>
      <c r="E47" s="144">
        <f>SUM(E9:E46)</f>
        <v>31208.9</v>
      </c>
      <c r="F47" s="144">
        <f>SUM(F9:F46)</f>
        <v>11143022</v>
      </c>
      <c r="G47" s="144"/>
      <c r="H47" s="144"/>
      <c r="I47" s="144">
        <f aca="true" t="shared" si="2" ref="I47:P47">SUM(I9:I46)</f>
        <v>8239.08</v>
      </c>
      <c r="J47" s="144">
        <f t="shared" si="2"/>
        <v>8249607</v>
      </c>
      <c r="K47" s="144">
        <f t="shared" si="2"/>
        <v>17115.240000000005</v>
      </c>
      <c r="L47" s="145">
        <f t="shared" si="2"/>
        <v>28708997</v>
      </c>
      <c r="M47" s="144">
        <f t="shared" si="2"/>
        <v>48694.850000000006</v>
      </c>
      <c r="N47" s="144">
        <f t="shared" si="2"/>
        <v>76531316</v>
      </c>
      <c r="O47" s="144">
        <f t="shared" si="2"/>
        <v>30311.499999999996</v>
      </c>
      <c r="P47" s="144">
        <f t="shared" si="2"/>
        <v>32653622</v>
      </c>
      <c r="Q47" s="144">
        <f>SUM(Q28:Q46)</f>
        <v>6</v>
      </c>
      <c r="R47" s="144">
        <f>SUM(R28:R46)</f>
        <v>7500012</v>
      </c>
      <c r="S47" s="144"/>
      <c r="T47" s="144"/>
      <c r="U47" s="144">
        <f>SUM(U9:U46)</f>
        <v>70426.47999999998</v>
      </c>
      <c r="V47" s="144">
        <f>SUM(V9:V46)</f>
        <v>11143565</v>
      </c>
      <c r="W47" s="144">
        <f>SUM(W9:W46)</f>
        <v>1002555</v>
      </c>
      <c r="X47" s="143">
        <f>SUM(X9:X46)</f>
        <v>478704335.05</v>
      </c>
      <c r="Y47" s="146"/>
      <c r="Z47" s="146"/>
      <c r="AA47" s="146"/>
      <c r="AB47" s="146"/>
      <c r="AC47" s="146"/>
    </row>
    <row r="48" spans="1:29" s="88" customFormat="1" ht="12.75">
      <c r="A48" s="49"/>
      <c r="B48" s="49"/>
      <c r="C48" s="50"/>
      <c r="D48" s="50" t="s">
        <v>1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50"/>
      <c r="S48" s="49"/>
      <c r="T48" s="49"/>
      <c r="U48" s="49"/>
      <c r="V48" s="49"/>
      <c r="W48" s="49"/>
      <c r="X48" s="140"/>
      <c r="Y48" s="76"/>
      <c r="Z48" s="53"/>
      <c r="AA48" s="53"/>
      <c r="AB48" s="53"/>
      <c r="AC48" s="53"/>
    </row>
    <row r="49" spans="1:24" ht="12.75">
      <c r="A49" s="49"/>
      <c r="B49" s="49"/>
      <c r="C49" s="50" t="s">
        <v>1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02"/>
      <c r="P49" s="49"/>
      <c r="Q49" s="50"/>
      <c r="R49" s="50"/>
      <c r="S49" s="49"/>
      <c r="T49" s="49"/>
      <c r="U49" s="102"/>
      <c r="V49" s="87"/>
      <c r="W49" s="87"/>
      <c r="X49" s="140"/>
    </row>
    <row r="50" spans="1:24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02"/>
      <c r="P50" s="49"/>
      <c r="Q50" s="50"/>
      <c r="R50" s="50"/>
      <c r="S50" s="49"/>
      <c r="T50" s="49"/>
      <c r="U50" s="102"/>
      <c r="V50" s="87"/>
      <c r="W50" s="87"/>
      <c r="X50" s="140"/>
    </row>
    <row r="51" spans="1:24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50"/>
      <c r="S51" s="49"/>
      <c r="T51" s="49"/>
      <c r="U51" s="49"/>
      <c r="V51" s="49"/>
      <c r="W51" s="49"/>
      <c r="X51" s="140"/>
    </row>
    <row r="52" spans="1:24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49"/>
      <c r="T52" s="49"/>
      <c r="U52" s="49"/>
      <c r="V52" s="49"/>
      <c r="W52" s="49"/>
      <c r="X52" s="140"/>
    </row>
    <row r="53" spans="1:24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50"/>
      <c r="S53" s="49"/>
      <c r="T53" s="49"/>
      <c r="U53" s="49"/>
      <c r="V53" s="49"/>
      <c r="W53" s="49"/>
      <c r="X53" s="140"/>
    </row>
    <row r="54" spans="1:24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49"/>
      <c r="U54" s="49"/>
      <c r="V54" s="49"/>
      <c r="W54" s="49"/>
      <c r="X54" s="140"/>
    </row>
    <row r="55" spans="1:24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49"/>
      <c r="U55" s="49"/>
      <c r="V55" s="49"/>
      <c r="W55" s="49"/>
      <c r="X55" s="140"/>
    </row>
    <row r="56" spans="1:24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49"/>
      <c r="U56" s="49"/>
      <c r="V56" s="49"/>
      <c r="W56" s="49"/>
      <c r="X56" s="140"/>
    </row>
    <row r="57" spans="1:24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49"/>
      <c r="U57" s="49"/>
      <c r="V57" s="49"/>
      <c r="W57" s="49"/>
      <c r="X57" s="140"/>
    </row>
    <row r="58" spans="1:24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49"/>
      <c r="S58" s="49"/>
      <c r="T58" s="49"/>
      <c r="U58" s="49"/>
      <c r="V58" s="49"/>
      <c r="W58" s="49"/>
      <c r="X58" s="140"/>
    </row>
    <row r="59" spans="1:24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50"/>
      <c r="S59" s="49"/>
      <c r="T59" s="49"/>
      <c r="U59" s="49"/>
      <c r="V59" s="49"/>
      <c r="W59" s="49"/>
      <c r="X59" s="140"/>
    </row>
  </sheetData>
  <mergeCells count="16">
    <mergeCell ref="S4:T4"/>
    <mergeCell ref="U4:V4"/>
    <mergeCell ref="E5:F5"/>
    <mergeCell ref="G5:H5"/>
    <mergeCell ref="I5:J5"/>
    <mergeCell ref="K5:L5"/>
    <mergeCell ref="M5:N5"/>
    <mergeCell ref="S5:T5"/>
    <mergeCell ref="U5:V5"/>
    <mergeCell ref="O5:P5"/>
    <mergeCell ref="Q5:R5"/>
    <mergeCell ref="E1:L1"/>
    <mergeCell ref="D3:N3"/>
    <mergeCell ref="E4:N4"/>
    <mergeCell ref="O4:P4"/>
    <mergeCell ref="Q4:R4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N10"/>
  <sheetViews>
    <sheetView workbookViewId="0" topLeftCell="D1">
      <selection activeCell="M15" sqref="M15"/>
    </sheetView>
  </sheetViews>
  <sheetFormatPr defaultColWidth="9.00390625" defaultRowHeight="12.75"/>
  <cols>
    <col min="1" max="1" width="7.125" style="0" customWidth="1"/>
    <col min="2" max="2" width="30.625" style="0" customWidth="1"/>
    <col min="3" max="3" width="21.625" style="0" customWidth="1"/>
    <col min="4" max="4" width="20.625" style="0" customWidth="1"/>
    <col min="5" max="5" width="10.625" style="0" customWidth="1"/>
    <col min="6" max="6" width="11.00390625" style="0" customWidth="1"/>
    <col min="7" max="7" width="10.625" style="0" customWidth="1"/>
    <col min="8" max="8" width="10.125" style="0" customWidth="1"/>
    <col min="13" max="13" width="10.00390625" style="0" bestFit="1" customWidth="1"/>
    <col min="14" max="14" width="12.625" style="0" customWidth="1"/>
  </cols>
  <sheetData>
    <row r="4" spans="1:14" s="115" customFormat="1" ht="63.75">
      <c r="A4" s="116" t="s">
        <v>79</v>
      </c>
      <c r="B4" s="124" t="s">
        <v>95</v>
      </c>
      <c r="C4" s="120" t="s">
        <v>96</v>
      </c>
      <c r="D4" s="117" t="s">
        <v>97</v>
      </c>
      <c r="E4" s="199" t="s">
        <v>98</v>
      </c>
      <c r="F4" s="199"/>
      <c r="G4" s="199"/>
      <c r="H4" s="199"/>
      <c r="I4" s="199"/>
      <c r="J4" s="200" t="s">
        <v>3</v>
      </c>
      <c r="K4" s="199"/>
      <c r="L4" s="199"/>
      <c r="M4" s="199"/>
      <c r="N4" s="201"/>
    </row>
    <row r="5" spans="1:14" ht="12.75">
      <c r="A5" s="123"/>
      <c r="B5" s="125"/>
      <c r="C5" s="121"/>
      <c r="D5" s="113"/>
      <c r="E5" s="118" t="s">
        <v>99</v>
      </c>
      <c r="F5" s="113" t="s">
        <v>100</v>
      </c>
      <c r="G5" s="113" t="s">
        <v>101</v>
      </c>
      <c r="H5" s="113" t="s">
        <v>102</v>
      </c>
      <c r="I5" s="113" t="s">
        <v>16</v>
      </c>
      <c r="J5" s="113" t="s">
        <v>99</v>
      </c>
      <c r="K5" s="113" t="s">
        <v>100</v>
      </c>
      <c r="L5" s="113" t="s">
        <v>101</v>
      </c>
      <c r="M5" s="113" t="s">
        <v>102</v>
      </c>
      <c r="N5" s="113" t="s">
        <v>16</v>
      </c>
    </row>
    <row r="6" spans="1:14" s="115" customFormat="1" ht="12.75">
      <c r="A6" s="119"/>
      <c r="B6" s="122"/>
      <c r="C6" s="122" t="s">
        <v>23</v>
      </c>
      <c r="D6" s="119" t="s">
        <v>25</v>
      </c>
      <c r="E6" s="114" t="s">
        <v>91</v>
      </c>
      <c r="F6" s="114" t="s">
        <v>91</v>
      </c>
      <c r="G6" s="114" t="s">
        <v>91</v>
      </c>
      <c r="H6" s="114" t="s">
        <v>91</v>
      </c>
      <c r="I6" s="114" t="s">
        <v>91</v>
      </c>
      <c r="J6" s="114" t="s">
        <v>26</v>
      </c>
      <c r="K6" s="114" t="s">
        <v>26</v>
      </c>
      <c r="L6" s="114" t="s">
        <v>26</v>
      </c>
      <c r="M6" s="114" t="s">
        <v>26</v>
      </c>
      <c r="N6" s="114" t="s">
        <v>26</v>
      </c>
    </row>
    <row r="7" spans="1:14" s="115" customFormat="1" ht="12.75">
      <c r="A7" s="119">
        <v>1</v>
      </c>
      <c r="B7" s="119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  <c r="N7" s="114">
        <v>14</v>
      </c>
    </row>
    <row r="8" spans="1:14" ht="12.75">
      <c r="A8" s="112"/>
      <c r="B8" s="112"/>
      <c r="C8" s="112">
        <v>119615.12</v>
      </c>
      <c r="D8" s="112">
        <v>3771</v>
      </c>
      <c r="E8" s="112"/>
      <c r="F8" s="112">
        <v>9</v>
      </c>
      <c r="G8" s="112">
        <v>14</v>
      </c>
      <c r="H8" s="112">
        <v>15</v>
      </c>
      <c r="I8" s="112">
        <v>38</v>
      </c>
      <c r="J8" s="112"/>
      <c r="K8" s="112">
        <v>15923943</v>
      </c>
      <c r="L8" s="112">
        <v>6723442</v>
      </c>
      <c r="M8" s="112">
        <f>N8-L8-K8</f>
        <v>154285310</v>
      </c>
      <c r="N8" s="112">
        <v>176932695</v>
      </c>
    </row>
    <row r="9" spans="1:14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</sheetData>
  <mergeCells count="2">
    <mergeCell ref="E4:I4"/>
    <mergeCell ref="J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StDisp</dc:creator>
  <cp:keywords/>
  <dc:description/>
  <cp:lastModifiedBy>bsa</cp:lastModifiedBy>
  <cp:lastPrinted>2010-05-04T07:31:35Z</cp:lastPrinted>
  <dcterms:created xsi:type="dcterms:W3CDTF">2010-04-29T10:13:15Z</dcterms:created>
  <dcterms:modified xsi:type="dcterms:W3CDTF">2010-05-06T04:01:27Z</dcterms:modified>
  <cp:category/>
  <cp:version/>
  <cp:contentType/>
  <cp:contentStatus/>
</cp:coreProperties>
</file>